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B02F5311-F7B8-49FF-94A8-771D14AA6E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orted per type" sheetId="2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8" roundtripDataSignature="AMtx7mjZIZPRAj/cA08m7rb1v8JrbxC7Aw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<sst xmlns="http://schemas.openxmlformats.org/spreadsheetml/2006/main" count="219" uniqueCount="197">
  <si>
    <t>Name of Material/ Equipment</t>
  </si>
  <si>
    <t>Company</t>
  </si>
  <si>
    <t>Catalog Number</t>
  </si>
  <si>
    <t>Comments/Description</t>
  </si>
  <si>
    <t>Anesthesia and preparation</t>
  </si>
  <si>
    <t>Respirator</t>
  </si>
  <si>
    <t>Datex-Ohmeda</t>
  </si>
  <si>
    <t>1009-9000-000</t>
  </si>
  <si>
    <t>Monitor</t>
  </si>
  <si>
    <t>GE Medical systems</t>
  </si>
  <si>
    <t>2600040-003</t>
  </si>
  <si>
    <t>Syringe driver pump</t>
  </si>
  <si>
    <t>Fresenius Kabi</t>
  </si>
  <si>
    <t>082470</t>
  </si>
  <si>
    <t>Endotracheal tube 6.5 mm ID</t>
  </si>
  <si>
    <t>Covidien</t>
  </si>
  <si>
    <t>115-65OR</t>
  </si>
  <si>
    <t>Laryngoscope blade size 4</t>
  </si>
  <si>
    <t>Miller</t>
  </si>
  <si>
    <t>SUS426601</t>
  </si>
  <si>
    <t>Heating pad</t>
  </si>
  <si>
    <t>OK.</t>
  </si>
  <si>
    <t>OUB 60321</t>
  </si>
  <si>
    <t>Intravenous catheter 22 GA, 1 Inch</t>
  </si>
  <si>
    <t>BD</t>
  </si>
  <si>
    <t>Shaver</t>
  </si>
  <si>
    <t>Aesculap</t>
  </si>
  <si>
    <t>GT 104 / REF 985203</t>
  </si>
  <si>
    <t>External cardioverter-defibrillator</t>
  </si>
  <si>
    <t>Innomed</t>
  </si>
  <si>
    <t>Cardio-aid 200B</t>
  </si>
  <si>
    <t>ECG electrodes</t>
  </si>
  <si>
    <t>Arterial and central venous line placement</t>
  </si>
  <si>
    <t>Ultrasound with vascular probe</t>
  </si>
  <si>
    <t>Philips healthcare</t>
  </si>
  <si>
    <t>EPIQ 7C / REF BZE1723</t>
  </si>
  <si>
    <t>Ultrasound gel</t>
  </si>
  <si>
    <t>Zealand coating</t>
  </si>
  <si>
    <t>446-1</t>
  </si>
  <si>
    <t>Arteral catheter 3 French, 8 cm</t>
  </si>
  <si>
    <t>Vygon</t>
  </si>
  <si>
    <t>Pressure monitoring set, 195 cm</t>
  </si>
  <si>
    <t>Edwards Lifesciences</t>
  </si>
  <si>
    <t>T005021M</t>
  </si>
  <si>
    <t>3-lumen central venous catheterization set, 7 French, 16 cm, 0.032 Inch guide</t>
  </si>
  <si>
    <t>Arrow medical</t>
  </si>
  <si>
    <t>EU-22703-EN</t>
  </si>
  <si>
    <t>Caresite Luer access device</t>
  </si>
  <si>
    <t>B. Braun</t>
  </si>
  <si>
    <t>415122-01</t>
  </si>
  <si>
    <t>suture with needle</t>
  </si>
  <si>
    <t>heparinized saline</t>
  </si>
  <si>
    <t>Needles: 18 Ga / 40 mm and 22 Ga / 40 mm</t>
  </si>
  <si>
    <t>Pressure tubing 180 cm</t>
  </si>
  <si>
    <t>50P172</t>
  </si>
  <si>
    <t>Surgical set</t>
  </si>
  <si>
    <t>Blunt-tip surgical scissors</t>
  </si>
  <si>
    <t>Martin</t>
  </si>
  <si>
    <t>11-934-25</t>
  </si>
  <si>
    <t>Debakey forceps</t>
  </si>
  <si>
    <t>Geister</t>
  </si>
  <si>
    <t>10-0634</t>
  </si>
  <si>
    <t>Anatomical forceps</t>
  </si>
  <si>
    <t>AS</t>
  </si>
  <si>
    <t>13-102-16</t>
  </si>
  <si>
    <t>60 degrees curved Debakey forceps</t>
  </si>
  <si>
    <t>FB403</t>
  </si>
  <si>
    <t>Needledriver, normal</t>
  </si>
  <si>
    <t>BM 77</t>
  </si>
  <si>
    <t>Needledriver, fine</t>
  </si>
  <si>
    <t>Delacroix-Chevalier</t>
  </si>
  <si>
    <t>50302-21</t>
  </si>
  <si>
    <t>Rib spreader</t>
  </si>
  <si>
    <t>24-178-01</t>
  </si>
  <si>
    <t>Scissors for stainless steel wire</t>
  </si>
  <si>
    <t>Jakobi</t>
  </si>
  <si>
    <t>Holders for stainless steel wire</t>
  </si>
  <si>
    <t>COBE</t>
  </si>
  <si>
    <t>013-123</t>
  </si>
  <si>
    <t>Spreaders</t>
  </si>
  <si>
    <t>16-058-00</t>
  </si>
  <si>
    <t>Mosquito</t>
  </si>
  <si>
    <t>Leibinger</t>
  </si>
  <si>
    <t>32-01008</t>
  </si>
  <si>
    <t>Sternum saw</t>
  </si>
  <si>
    <t>Eure-Power</t>
  </si>
  <si>
    <t>Sternum saw blade</t>
  </si>
  <si>
    <t>MicroAire</t>
  </si>
  <si>
    <t>ZR-032M</t>
  </si>
  <si>
    <t>Scalpel</t>
  </si>
  <si>
    <t>Swann-Morton</t>
  </si>
  <si>
    <t>0511</t>
  </si>
  <si>
    <t>no. 24</t>
  </si>
  <si>
    <t>Electrocautery module</t>
  </si>
  <si>
    <t>Alsa</t>
  </si>
  <si>
    <t>Alsatom SU 140/D MPC</t>
  </si>
  <si>
    <t>Surgical consumables</t>
  </si>
  <si>
    <t>Stella</t>
  </si>
  <si>
    <t>Sterile drapes</t>
  </si>
  <si>
    <t>3M</t>
  </si>
  <si>
    <t>Sterile surgical gown</t>
  </si>
  <si>
    <t>Electrocautery pencil with push button, cable 5 m</t>
  </si>
  <si>
    <t>Dongguan QueenMed Equipment</t>
  </si>
  <si>
    <t>ESPB4001LQ</t>
  </si>
  <si>
    <t>Oriflex-4 vacuum flask for surgical draining</t>
  </si>
  <si>
    <t>Oriplast Krayer</t>
  </si>
  <si>
    <t>VK00352</t>
  </si>
  <si>
    <t>Gastric tube</t>
  </si>
  <si>
    <t xml:space="preserve">Vygon </t>
  </si>
  <si>
    <t>390.12</t>
  </si>
  <si>
    <t>Mersilene-0, 75 cm</t>
  </si>
  <si>
    <t>Ethicon</t>
  </si>
  <si>
    <t>F2505H</t>
  </si>
  <si>
    <t>Vicryl-0, 75 cm</t>
  </si>
  <si>
    <t>V324H</t>
  </si>
  <si>
    <t>Prolene 6-0, 75 cm</t>
  </si>
  <si>
    <t>8711H</t>
  </si>
  <si>
    <t>Monocryl 3-0, 70 cm</t>
  </si>
  <si>
    <t>Y423H</t>
  </si>
  <si>
    <t>Stainless steel monofilament non-absorbable suture</t>
  </si>
  <si>
    <t>W995</t>
  </si>
  <si>
    <t>Steritalc PF3</t>
  </si>
  <si>
    <t>Novatech</t>
  </si>
  <si>
    <t>Disinfectant: iodine, chlorhexidine</t>
  </si>
  <si>
    <t>Sterile gloves</t>
  </si>
  <si>
    <t>Mouth masks, hair nets</t>
  </si>
  <si>
    <t>Cardiac pacing</t>
  </si>
  <si>
    <t>Pacemaker for pacing</t>
  </si>
  <si>
    <t>Medtronic</t>
  </si>
  <si>
    <t>Azure XT DR MRI SureScan</t>
  </si>
  <si>
    <t>Pacemaker for sensing</t>
  </si>
  <si>
    <t>Biotronik</t>
  </si>
  <si>
    <t>Eluna 8 DR-T</t>
  </si>
  <si>
    <t>Pacemaker programmer for pacing</t>
  </si>
  <si>
    <t>CareLink Encore 29901A</t>
  </si>
  <si>
    <t>Pacemaker programmer for sensing</t>
  </si>
  <si>
    <t>ICS 3000 DS CD-W US</t>
  </si>
  <si>
    <t>Micropace cardiac stimulator</t>
  </si>
  <si>
    <t>Boston Scientific</t>
  </si>
  <si>
    <t>EPS 320</t>
  </si>
  <si>
    <t>Bipolar pacing lead Tendril STS 58 cm</t>
  </si>
  <si>
    <t>Abbott</t>
  </si>
  <si>
    <t>2088TC</t>
  </si>
  <si>
    <t>Bipolar pacing lead Fineline II Sterox EZ 58 cm</t>
  </si>
  <si>
    <t>Medication</t>
  </si>
  <si>
    <t>Pfizer</t>
  </si>
  <si>
    <t>Sterop</t>
  </si>
  <si>
    <t>Janssen-Cilag</t>
  </si>
  <si>
    <t>Abbvie</t>
  </si>
  <si>
    <t>1283-415</t>
  </si>
  <si>
    <t>Aguettant</t>
  </si>
  <si>
    <t>Mylan</t>
  </si>
  <si>
    <t>BE319794</t>
  </si>
  <si>
    <t>Sanofi</t>
  </si>
  <si>
    <t>Leo pharma</t>
  </si>
  <si>
    <t>Boehringer Ingelheim</t>
  </si>
  <si>
    <t>BE021402</t>
  </si>
  <si>
    <t>Aspen</t>
  </si>
  <si>
    <t>Pohl Boskamp</t>
  </si>
  <si>
    <t>AstraZeneca</t>
  </si>
  <si>
    <t>Baxter</t>
  </si>
  <si>
    <t>AKE0324</t>
  </si>
  <si>
    <t>AKE1323</t>
  </si>
  <si>
    <t>AE0063</t>
  </si>
  <si>
    <t>AAAAAH384Q8=</t>
  </si>
  <si>
    <t>Lomir</t>
  </si>
  <si>
    <t>SS CEG1</t>
  </si>
  <si>
    <t>Ellegaard Göttingen Minipig Sling Cover</t>
  </si>
  <si>
    <t>Ellegaard Göttingen Minipig Frame 3</t>
  </si>
  <si>
    <t>DF H1PU</t>
  </si>
  <si>
    <t>Adrenaline 1 mg/mL, 1 mL</t>
  </si>
  <si>
    <t>Atropine 0.5 mg/mL, 1 mL</t>
  </si>
  <si>
    <r>
      <t xml:space="preserve">Catapressan 150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</rPr>
      <t>g/mL, 1 ml clonidine</t>
    </r>
  </si>
  <si>
    <t>Cefazoline 2 g powder</t>
  </si>
  <si>
    <t>Cordarone 50 mg/mL, 3 mL amiodarone</t>
  </si>
  <si>
    <r>
      <t xml:space="preserve">Durogesic 50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</rPr>
      <t>g/h fentanyl patches</t>
    </r>
  </si>
  <si>
    <t>Glucose 5%, 500 mL</t>
  </si>
  <si>
    <t>Ketalar 50 mg/mL, 10 mL</t>
  </si>
  <si>
    <t>Lanoxin 0.25 mg/mL, 2 mL digoxine</t>
  </si>
  <si>
    <t>Marcaine 0.5% + adrenaline 1:200,000</t>
  </si>
  <si>
    <t>Midazolam 5 mg/ml, 3 mL</t>
  </si>
  <si>
    <t>Morfine 10 mg/mL, 1 mL</t>
  </si>
  <si>
    <t>NaCl 0.9%, 500 mL</t>
  </si>
  <si>
    <t>Nitro Pohl 1 mg/mL, 5 mL nitroglycerine</t>
  </si>
  <si>
    <t>Noradrenaline 1 mg/mL, 4 mL</t>
  </si>
  <si>
    <t>Plasmalyte 1000 mL</t>
  </si>
  <si>
    <t>Propofol 10 mg/mL, 20 mL</t>
  </si>
  <si>
    <t>Protamine 1400 IU/mL, 5 mL</t>
  </si>
  <si>
    <t>Rapifen 0.5 mg/mL, 2 mL</t>
  </si>
  <si>
    <t>Seloken 1 mg/mL, 5 mL metoprolol</t>
  </si>
  <si>
    <t>Sevorane Quick Fill 100% sevoflurane, 250 mL</t>
  </si>
  <si>
    <t>Sterile gauze 20 x 10 cm</t>
  </si>
  <si>
    <t>Syringes Luerlok: 2 mL, 5 mL, 10 mL, 20 mL, 50 mL</t>
  </si>
  <si>
    <t>Tracrium 10 mg/mL, 5 mL atracurium</t>
  </si>
  <si>
    <t>Fluids: IV bags of Plasmalyte, Glucose 5%, NaCl 0.9% (500 mL or 1000 mL)</t>
  </si>
  <si>
    <t>Aachener minipig, 6-months old, male, castrated, weight 15-25 kg</t>
  </si>
  <si>
    <t>Carfil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</si>
</sst>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yyyy"/>
  </numFmts>
  <fonts count="6" x14ac:knownFonts="1">
    <font>
      <sz val="11"/>
      <color theme="1"/>
      <name val="Calibri"/>
    </font>
    <font>
      <b/>
      <sz val="12"/>
      <color theme="1"/>
      <name val="Calibri"/>
      <family val="2"/>
    </font>
    <font>
      <b/>
      <i/>
      <u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tabSelected="1" workbookViewId="0">
      <selection activeCell="D8" sqref="D8"/>
    </sheetView>
  </sheetViews>
  <sheetFormatPr defaultColWidth="14.453125" defaultRowHeight="15" customHeight="1" x14ac:dyDescent="0.35"/>
  <cols>
    <col min="1" max="1" width="72" bestFit="1" customWidth="1"/>
    <col min="2" max="2" width="32.453125" bestFit="1" customWidth="1"/>
    <col min="3" max="3" width="26" bestFit="1" customWidth="1"/>
    <col min="4" max="4" width="23.81640625" bestFit="1" customWidth="1"/>
    <col min="5" max="26" width="8" customWidth="1"/>
  </cols>
  <sheetData>
    <row r="1" spans="1:4" ht="15" customHeigh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ht="15" customHeight="1" x14ac:dyDescent="0.35">
      <c r="A2" s="5" t="s">
        <v>195</v>
      </c>
      <c r="B2" s="5" t="s">
        <v>196</v>
      </c>
      <c r="C2" s="5"/>
      <c r="D2" s="11"/>
    </row>
    <row r="3" spans="1:4" ht="15" customHeight="1" x14ac:dyDescent="0.35">
      <c r="A3" s="3" t="s">
        <v>4</v>
      </c>
      <c r="B3" s="5"/>
      <c r="C3" s="5"/>
      <c r="D3" s="8"/>
    </row>
    <row r="4" spans="1:4" ht="15" customHeight="1" x14ac:dyDescent="0.35">
      <c r="A4" s="5" t="s">
        <v>31</v>
      </c>
      <c r="B4" s="5"/>
      <c r="C4" s="5"/>
      <c r="D4" s="8"/>
    </row>
    <row r="5" spans="1:4" ht="15" customHeight="1" x14ac:dyDescent="0.35">
      <c r="A5" s="5" t="s">
        <v>14</v>
      </c>
      <c r="B5" s="5" t="s">
        <v>15</v>
      </c>
      <c r="C5" s="5" t="s">
        <v>16</v>
      </c>
      <c r="D5" s="8"/>
    </row>
    <row r="6" spans="1:4" ht="15" customHeight="1" x14ac:dyDescent="0.35">
      <c r="A6" s="5" t="s">
        <v>28</v>
      </c>
      <c r="B6" s="5" t="s">
        <v>29</v>
      </c>
      <c r="C6" s="5" t="s">
        <v>30</v>
      </c>
      <c r="D6" s="8"/>
    </row>
    <row r="7" spans="1:4" ht="15" customHeight="1" x14ac:dyDescent="0.35">
      <c r="A7" s="5" t="s">
        <v>20</v>
      </c>
      <c r="B7" s="5" t="s">
        <v>21</v>
      </c>
      <c r="C7" s="5" t="s">
        <v>22</v>
      </c>
      <c r="D7" s="8"/>
    </row>
    <row r="8" spans="1:4" ht="15" customHeight="1" x14ac:dyDescent="0.35">
      <c r="A8" s="5" t="s">
        <v>23</v>
      </c>
      <c r="B8" s="5" t="s">
        <v>24</v>
      </c>
      <c r="C8" s="5">
        <v>381323</v>
      </c>
      <c r="D8" s="8"/>
    </row>
    <row r="9" spans="1:4" ht="15" customHeight="1" x14ac:dyDescent="0.35">
      <c r="A9" s="5" t="s">
        <v>17</v>
      </c>
      <c r="B9" s="5" t="s">
        <v>18</v>
      </c>
      <c r="C9" s="5" t="s">
        <v>19</v>
      </c>
      <c r="D9" s="8"/>
    </row>
    <row r="10" spans="1:4" ht="15" customHeight="1" x14ac:dyDescent="0.35">
      <c r="A10" s="5" t="s">
        <v>8</v>
      </c>
      <c r="B10" s="5" t="s">
        <v>9</v>
      </c>
      <c r="C10" s="5" t="s">
        <v>10</v>
      </c>
      <c r="D10" s="8"/>
    </row>
    <row r="11" spans="1:4" ht="15" customHeight="1" x14ac:dyDescent="0.35">
      <c r="A11" s="5" t="s">
        <v>5</v>
      </c>
      <c r="B11" s="5" t="s">
        <v>6</v>
      </c>
      <c r="C11" s="5" t="s">
        <v>7</v>
      </c>
      <c r="D11" s="8"/>
    </row>
    <row r="12" spans="1:4" ht="15" customHeight="1" x14ac:dyDescent="0.35">
      <c r="A12" s="5" t="s">
        <v>25</v>
      </c>
      <c r="B12" s="5" t="s">
        <v>26</v>
      </c>
      <c r="C12" s="5" t="s">
        <v>27</v>
      </c>
      <c r="D12" s="8"/>
    </row>
    <row r="13" spans="1:4" ht="15" customHeight="1" x14ac:dyDescent="0.35">
      <c r="A13" s="5" t="s">
        <v>11</v>
      </c>
      <c r="B13" s="5" t="s">
        <v>12</v>
      </c>
      <c r="C13" s="4" t="s">
        <v>13</v>
      </c>
      <c r="D13" s="8"/>
    </row>
    <row r="14" spans="1:4" ht="15" customHeight="1" x14ac:dyDescent="0.35">
      <c r="A14" s="3" t="s">
        <v>32</v>
      </c>
      <c r="B14" s="5"/>
      <c r="C14" s="5"/>
      <c r="D14" s="8"/>
    </row>
    <row r="15" spans="1:4" ht="15" customHeight="1" x14ac:dyDescent="0.35">
      <c r="A15" s="5" t="s">
        <v>44</v>
      </c>
      <c r="B15" s="5" t="s">
        <v>45</v>
      </c>
      <c r="C15" s="5" t="s">
        <v>46</v>
      </c>
      <c r="D15" s="8"/>
    </row>
    <row r="16" spans="1:4" ht="15" customHeight="1" x14ac:dyDescent="0.35">
      <c r="A16" s="5" t="s">
        <v>39</v>
      </c>
      <c r="B16" s="5" t="s">
        <v>40</v>
      </c>
      <c r="C16" s="6">
        <v>115090</v>
      </c>
      <c r="D16" s="8"/>
    </row>
    <row r="17" spans="1:4" ht="15" customHeight="1" x14ac:dyDescent="0.35">
      <c r="A17" s="5" t="s">
        <v>47</v>
      </c>
      <c r="B17" s="5" t="s">
        <v>48</v>
      </c>
      <c r="C17" s="5" t="s">
        <v>49</v>
      </c>
      <c r="D17" s="8"/>
    </row>
    <row r="18" spans="1:4" ht="15" customHeight="1" x14ac:dyDescent="0.35">
      <c r="A18" s="10" t="s">
        <v>194</v>
      </c>
      <c r="B18" s="5"/>
      <c r="C18" s="5"/>
      <c r="D18" s="8"/>
    </row>
    <row r="19" spans="1:4" ht="15" customHeight="1" x14ac:dyDescent="0.35">
      <c r="A19" s="5" t="s">
        <v>51</v>
      </c>
      <c r="B19" s="5"/>
      <c r="C19" s="5"/>
      <c r="D19" s="8"/>
    </row>
    <row r="20" spans="1:4" ht="15" customHeight="1" x14ac:dyDescent="0.35">
      <c r="A20" s="5" t="s">
        <v>52</v>
      </c>
      <c r="B20" s="5"/>
      <c r="C20" s="5"/>
      <c r="D20" s="8"/>
    </row>
    <row r="21" spans="1:4" ht="15.75" customHeight="1" x14ac:dyDescent="0.35">
      <c r="A21" s="5" t="s">
        <v>41</v>
      </c>
      <c r="B21" s="5" t="s">
        <v>42</v>
      </c>
      <c r="C21" s="5" t="s">
        <v>43</v>
      </c>
      <c r="D21" s="8"/>
    </row>
    <row r="22" spans="1:4" ht="15.75" customHeight="1" x14ac:dyDescent="0.35">
      <c r="A22" s="5" t="s">
        <v>53</v>
      </c>
      <c r="B22" s="5" t="s">
        <v>42</v>
      </c>
      <c r="C22" s="5" t="s">
        <v>54</v>
      </c>
      <c r="D22" s="8"/>
    </row>
    <row r="23" spans="1:4" ht="15.75" customHeight="1" x14ac:dyDescent="0.35">
      <c r="A23" s="5" t="s">
        <v>50</v>
      </c>
      <c r="B23" s="5"/>
      <c r="C23" s="5"/>
      <c r="D23" s="8"/>
    </row>
    <row r="24" spans="1:4" ht="15.75" customHeight="1" x14ac:dyDescent="0.35">
      <c r="A24" s="10" t="s">
        <v>192</v>
      </c>
      <c r="B24" s="5"/>
      <c r="C24" s="5"/>
      <c r="D24" s="8"/>
    </row>
    <row r="25" spans="1:4" ht="15.75" customHeight="1" x14ac:dyDescent="0.35">
      <c r="A25" s="5" t="s">
        <v>36</v>
      </c>
      <c r="B25" s="5" t="s">
        <v>37</v>
      </c>
      <c r="C25" s="5" t="s">
        <v>38</v>
      </c>
      <c r="D25" s="8"/>
    </row>
    <row r="26" spans="1:4" ht="15.75" customHeight="1" x14ac:dyDescent="0.35">
      <c r="A26" s="5" t="s">
        <v>33</v>
      </c>
      <c r="B26" s="5" t="s">
        <v>34</v>
      </c>
      <c r="C26" s="5" t="s">
        <v>35</v>
      </c>
      <c r="D26" s="8"/>
    </row>
    <row r="27" spans="1:4" ht="15.75" customHeight="1" x14ac:dyDescent="0.35">
      <c r="A27" s="3" t="s">
        <v>55</v>
      </c>
      <c r="B27" s="5"/>
      <c r="C27" s="5"/>
      <c r="D27" s="8"/>
    </row>
    <row r="28" spans="1:4" ht="15.75" customHeight="1" x14ac:dyDescent="0.35">
      <c r="A28" s="5" t="s">
        <v>56</v>
      </c>
      <c r="B28" s="5" t="s">
        <v>57</v>
      </c>
      <c r="C28" s="5" t="s">
        <v>58</v>
      </c>
      <c r="D28" s="8"/>
    </row>
    <row r="29" spans="1:4" ht="15.75" customHeight="1" x14ac:dyDescent="0.35">
      <c r="A29" s="5" t="s">
        <v>65</v>
      </c>
      <c r="B29" s="5" t="s">
        <v>26</v>
      </c>
      <c r="C29" s="5" t="s">
        <v>66</v>
      </c>
      <c r="D29" s="8"/>
    </row>
    <row r="30" spans="1:4" ht="15.75" customHeight="1" x14ac:dyDescent="0.35">
      <c r="A30" s="5" t="s">
        <v>62</v>
      </c>
      <c r="B30" s="5" t="s">
        <v>63</v>
      </c>
      <c r="C30" s="5" t="s">
        <v>64</v>
      </c>
      <c r="D30" s="8"/>
    </row>
    <row r="31" spans="1:4" ht="15.75" customHeight="1" x14ac:dyDescent="0.35">
      <c r="A31" s="5" t="s">
        <v>59</v>
      </c>
      <c r="B31" s="5" t="s">
        <v>60</v>
      </c>
      <c r="C31" s="7" t="s">
        <v>61</v>
      </c>
      <c r="D31" s="8"/>
    </row>
    <row r="32" spans="1:4" ht="15.75" customHeight="1" x14ac:dyDescent="0.35">
      <c r="A32" s="5" t="s">
        <v>93</v>
      </c>
      <c r="B32" s="5" t="s">
        <v>94</v>
      </c>
      <c r="C32" s="5" t="s">
        <v>95</v>
      </c>
      <c r="D32" s="8"/>
    </row>
    <row r="33" spans="1:4" ht="15.75" customHeight="1" x14ac:dyDescent="0.35">
      <c r="A33" s="5" t="s">
        <v>76</v>
      </c>
      <c r="B33" s="5" t="s">
        <v>77</v>
      </c>
      <c r="C33" s="5" t="s">
        <v>78</v>
      </c>
      <c r="D33" s="8"/>
    </row>
    <row r="34" spans="1:4" ht="15.75" customHeight="1" x14ac:dyDescent="0.35">
      <c r="A34" s="5" t="s">
        <v>81</v>
      </c>
      <c r="B34" s="5" t="s">
        <v>82</v>
      </c>
      <c r="C34" s="5" t="s">
        <v>83</v>
      </c>
      <c r="D34" s="8"/>
    </row>
    <row r="35" spans="1:4" ht="15.75" customHeight="1" x14ac:dyDescent="0.35">
      <c r="A35" s="5" t="s">
        <v>69</v>
      </c>
      <c r="B35" s="5" t="s">
        <v>70</v>
      </c>
      <c r="C35" s="5" t="s">
        <v>71</v>
      </c>
      <c r="D35" s="8"/>
    </row>
    <row r="36" spans="1:4" ht="15.75" customHeight="1" x14ac:dyDescent="0.35">
      <c r="A36" s="5" t="s">
        <v>67</v>
      </c>
      <c r="B36" s="5" t="s">
        <v>26</v>
      </c>
      <c r="C36" s="5" t="s">
        <v>68</v>
      </c>
      <c r="D36" s="8"/>
    </row>
    <row r="37" spans="1:4" ht="15.75" customHeight="1" x14ac:dyDescent="0.35">
      <c r="A37" s="5" t="s">
        <v>72</v>
      </c>
      <c r="B37" s="5" t="s">
        <v>57</v>
      </c>
      <c r="C37" s="5" t="s">
        <v>73</v>
      </c>
      <c r="D37" s="8"/>
    </row>
    <row r="38" spans="1:4" ht="15.75" customHeight="1" x14ac:dyDescent="0.35">
      <c r="A38" s="5" t="s">
        <v>89</v>
      </c>
      <c r="B38" s="5" t="s">
        <v>90</v>
      </c>
      <c r="C38" s="4" t="s">
        <v>91</v>
      </c>
      <c r="D38" s="8" t="s">
        <v>92</v>
      </c>
    </row>
    <row r="39" spans="1:4" ht="15.75" customHeight="1" x14ac:dyDescent="0.35">
      <c r="A39" s="5" t="s">
        <v>74</v>
      </c>
      <c r="B39" s="5" t="s">
        <v>75</v>
      </c>
      <c r="C39" s="5">
        <v>411830</v>
      </c>
      <c r="D39" s="8"/>
    </row>
    <row r="40" spans="1:4" ht="15.75" customHeight="1" x14ac:dyDescent="0.35">
      <c r="A40" s="5" t="s">
        <v>79</v>
      </c>
      <c r="B40" s="5" t="s">
        <v>63</v>
      </c>
      <c r="C40" s="5" t="s">
        <v>80</v>
      </c>
      <c r="D40" s="8"/>
    </row>
    <row r="41" spans="1:4" ht="15.75" customHeight="1" x14ac:dyDescent="0.35">
      <c r="A41" s="5" t="s">
        <v>84</v>
      </c>
      <c r="B41" s="5" t="s">
        <v>85</v>
      </c>
      <c r="C41" s="5">
        <v>5000020</v>
      </c>
      <c r="D41" s="8"/>
    </row>
    <row r="42" spans="1:4" ht="15.75" customHeight="1" x14ac:dyDescent="0.35">
      <c r="A42" s="5" t="s">
        <v>86</v>
      </c>
      <c r="B42" s="5" t="s">
        <v>87</v>
      </c>
      <c r="C42" s="5" t="s">
        <v>88</v>
      </c>
      <c r="D42" s="8"/>
    </row>
    <row r="43" spans="1:4" ht="15.75" customHeight="1" x14ac:dyDescent="0.35">
      <c r="A43" s="3" t="s">
        <v>96</v>
      </c>
      <c r="B43" s="5"/>
      <c r="C43" s="5"/>
      <c r="D43" s="8"/>
    </row>
    <row r="44" spans="1:4" ht="15.75" customHeight="1" x14ac:dyDescent="0.35">
      <c r="A44" s="5" t="s">
        <v>123</v>
      </c>
      <c r="B44" s="5"/>
      <c r="C44" s="5"/>
      <c r="D44" s="8"/>
    </row>
    <row r="45" spans="1:4" ht="15.75" customHeight="1" x14ac:dyDescent="0.35">
      <c r="A45" s="5" t="s">
        <v>101</v>
      </c>
      <c r="B45" s="5" t="s">
        <v>102</v>
      </c>
      <c r="C45" s="5" t="s">
        <v>103</v>
      </c>
      <c r="D45" s="8"/>
    </row>
    <row r="46" spans="1:4" ht="15.75" customHeight="1" x14ac:dyDescent="0.35">
      <c r="A46" s="5" t="s">
        <v>107</v>
      </c>
      <c r="B46" s="5" t="s">
        <v>108</v>
      </c>
      <c r="C46" s="5" t="s">
        <v>109</v>
      </c>
      <c r="D46" s="8"/>
    </row>
    <row r="47" spans="1:4" ht="15.75" customHeight="1" x14ac:dyDescent="0.35">
      <c r="A47" s="5" t="s">
        <v>110</v>
      </c>
      <c r="B47" s="5" t="s">
        <v>111</v>
      </c>
      <c r="C47" s="5" t="s">
        <v>112</v>
      </c>
      <c r="D47" s="8"/>
    </row>
    <row r="48" spans="1:4" ht="15.75" customHeight="1" x14ac:dyDescent="0.35">
      <c r="A48" s="5" t="s">
        <v>117</v>
      </c>
      <c r="B48" s="5" t="s">
        <v>111</v>
      </c>
      <c r="C48" s="5" t="s">
        <v>118</v>
      </c>
      <c r="D48" s="8"/>
    </row>
    <row r="49" spans="1:4" ht="15.75" customHeight="1" x14ac:dyDescent="0.35">
      <c r="A49" s="5" t="s">
        <v>125</v>
      </c>
      <c r="B49" s="5"/>
      <c r="C49" s="5"/>
      <c r="D49" s="8"/>
    </row>
    <row r="50" spans="1:4" ht="15.75" customHeight="1" x14ac:dyDescent="0.35">
      <c r="A50" s="5" t="s">
        <v>104</v>
      </c>
      <c r="B50" s="5" t="s">
        <v>105</v>
      </c>
      <c r="C50" s="5" t="s">
        <v>106</v>
      </c>
      <c r="D50" s="8"/>
    </row>
    <row r="51" spans="1:4" ht="15.75" customHeight="1" x14ac:dyDescent="0.35">
      <c r="A51" s="5" t="s">
        <v>115</v>
      </c>
      <c r="B51" s="5" t="s">
        <v>111</v>
      </c>
      <c r="C51" s="5" t="s">
        <v>116</v>
      </c>
      <c r="D51" s="8"/>
    </row>
    <row r="52" spans="1:4" ht="15.75" customHeight="1" x14ac:dyDescent="0.35">
      <c r="A52" s="5" t="s">
        <v>119</v>
      </c>
      <c r="B52" s="5" t="s">
        <v>111</v>
      </c>
      <c r="C52" s="5" t="s">
        <v>120</v>
      </c>
      <c r="D52" s="8"/>
    </row>
    <row r="53" spans="1:4" ht="15.75" customHeight="1" x14ac:dyDescent="0.35">
      <c r="A53" s="5" t="s">
        <v>98</v>
      </c>
      <c r="B53" s="5" t="s">
        <v>99</v>
      </c>
      <c r="C53" s="5">
        <v>9010</v>
      </c>
      <c r="D53" s="8"/>
    </row>
    <row r="54" spans="1:4" ht="15.75" customHeight="1" x14ac:dyDescent="0.35">
      <c r="A54" s="10" t="s">
        <v>191</v>
      </c>
      <c r="B54" s="5" t="s">
        <v>97</v>
      </c>
      <c r="C54" s="5">
        <v>35921</v>
      </c>
      <c r="D54" s="8"/>
    </row>
    <row r="55" spans="1:4" ht="15.75" customHeight="1" x14ac:dyDescent="0.35">
      <c r="A55" s="5" t="s">
        <v>124</v>
      </c>
      <c r="B55" s="5"/>
      <c r="C55" s="5"/>
      <c r="D55" s="8"/>
    </row>
    <row r="56" spans="1:4" ht="15.75" customHeight="1" x14ac:dyDescent="0.35">
      <c r="A56" s="5" t="s">
        <v>100</v>
      </c>
      <c r="B56" s="5"/>
      <c r="C56" s="5"/>
      <c r="D56" s="8"/>
    </row>
    <row r="57" spans="1:4" ht="15.75" customHeight="1" x14ac:dyDescent="0.35">
      <c r="A57" s="5" t="s">
        <v>121</v>
      </c>
      <c r="B57" s="5" t="s">
        <v>122</v>
      </c>
      <c r="C57" s="5">
        <v>16863</v>
      </c>
      <c r="D57" s="8"/>
    </row>
    <row r="58" spans="1:4" ht="15.75" customHeight="1" x14ac:dyDescent="0.35">
      <c r="A58" s="5" t="s">
        <v>113</v>
      </c>
      <c r="B58" s="5" t="s">
        <v>111</v>
      </c>
      <c r="C58" s="5" t="s">
        <v>114</v>
      </c>
      <c r="D58" s="8"/>
    </row>
    <row r="59" spans="1:4" ht="15.75" customHeight="1" x14ac:dyDescent="0.35">
      <c r="A59" s="3" t="s">
        <v>126</v>
      </c>
      <c r="B59" s="5"/>
      <c r="C59" s="5"/>
      <c r="D59" s="8"/>
    </row>
    <row r="60" spans="1:4" ht="15.75" customHeight="1" x14ac:dyDescent="0.35">
      <c r="A60" s="5" t="s">
        <v>143</v>
      </c>
      <c r="B60" s="5" t="s">
        <v>138</v>
      </c>
      <c r="C60" s="5">
        <v>4474</v>
      </c>
      <c r="D60" s="8"/>
    </row>
    <row r="61" spans="1:4" ht="15.75" customHeight="1" x14ac:dyDescent="0.35">
      <c r="A61" s="5" t="s">
        <v>140</v>
      </c>
      <c r="B61" s="5" t="s">
        <v>141</v>
      </c>
      <c r="C61" s="5" t="s">
        <v>142</v>
      </c>
      <c r="D61" s="8"/>
    </row>
    <row r="62" spans="1:4" ht="15.75" customHeight="1" x14ac:dyDescent="0.35">
      <c r="A62" s="10" t="s">
        <v>168</v>
      </c>
      <c r="B62" s="10" t="s">
        <v>165</v>
      </c>
      <c r="C62" s="10" t="s">
        <v>169</v>
      </c>
      <c r="D62" s="8"/>
    </row>
    <row r="63" spans="1:4" ht="15.75" customHeight="1" x14ac:dyDescent="0.35">
      <c r="A63" s="10" t="s">
        <v>167</v>
      </c>
      <c r="B63" s="5" t="s">
        <v>165</v>
      </c>
      <c r="C63" s="5" t="s">
        <v>166</v>
      </c>
      <c r="D63" s="8"/>
    </row>
    <row r="64" spans="1:4" ht="15.75" customHeight="1" x14ac:dyDescent="0.35">
      <c r="A64" s="5" t="s">
        <v>137</v>
      </c>
      <c r="B64" s="5" t="s">
        <v>138</v>
      </c>
      <c r="C64" s="5" t="s">
        <v>139</v>
      </c>
      <c r="D64" s="8"/>
    </row>
    <row r="65" spans="1:4" ht="15.75" customHeight="1" x14ac:dyDescent="0.35">
      <c r="A65" s="5" t="s">
        <v>127</v>
      </c>
      <c r="B65" s="5" t="s">
        <v>128</v>
      </c>
      <c r="C65" s="5" t="s">
        <v>129</v>
      </c>
      <c r="D65" s="8"/>
    </row>
    <row r="66" spans="1:4" ht="15.75" customHeight="1" x14ac:dyDescent="0.35">
      <c r="A66" s="5" t="s">
        <v>130</v>
      </c>
      <c r="B66" s="5" t="s">
        <v>131</v>
      </c>
      <c r="C66" s="5" t="s">
        <v>132</v>
      </c>
      <c r="D66" s="8"/>
    </row>
    <row r="67" spans="1:4" ht="15.75" customHeight="1" x14ac:dyDescent="0.35">
      <c r="A67" s="5" t="s">
        <v>133</v>
      </c>
      <c r="B67" s="5" t="s">
        <v>128</v>
      </c>
      <c r="C67" s="5" t="s">
        <v>134</v>
      </c>
      <c r="D67" s="8"/>
    </row>
    <row r="68" spans="1:4" ht="15.75" customHeight="1" x14ac:dyDescent="0.35">
      <c r="A68" s="5" t="s">
        <v>135</v>
      </c>
      <c r="B68" s="5" t="s">
        <v>131</v>
      </c>
      <c r="C68" s="5" t="s">
        <v>136</v>
      </c>
      <c r="D68" s="8"/>
    </row>
    <row r="69" spans="1:4" ht="15.75" customHeight="1" x14ac:dyDescent="0.35">
      <c r="A69" s="3" t="s">
        <v>144</v>
      </c>
      <c r="B69" s="5"/>
      <c r="C69" s="5"/>
      <c r="D69" s="8"/>
    </row>
    <row r="70" spans="1:4" ht="15.75" customHeight="1" x14ac:dyDescent="0.35">
      <c r="A70" s="5" t="s">
        <v>170</v>
      </c>
      <c r="B70" s="5" t="s">
        <v>146</v>
      </c>
      <c r="C70" s="5"/>
      <c r="D70" s="8"/>
    </row>
    <row r="71" spans="1:4" ht="15.75" customHeight="1" x14ac:dyDescent="0.35">
      <c r="A71" s="5" t="s">
        <v>171</v>
      </c>
      <c r="B71" s="5" t="s">
        <v>146</v>
      </c>
      <c r="C71" s="5"/>
      <c r="D71" s="8"/>
    </row>
    <row r="72" spans="1:4" ht="15.75" customHeight="1" x14ac:dyDescent="0.35">
      <c r="A72" s="10" t="s">
        <v>172</v>
      </c>
      <c r="B72" s="5" t="s">
        <v>155</v>
      </c>
      <c r="C72" s="5" t="s">
        <v>156</v>
      </c>
      <c r="D72" s="8"/>
    </row>
    <row r="73" spans="1:4" ht="15.75" customHeight="1" x14ac:dyDescent="0.35">
      <c r="A73" s="10" t="s">
        <v>173</v>
      </c>
      <c r="B73" s="5" t="s">
        <v>151</v>
      </c>
      <c r="C73" s="5" t="s">
        <v>152</v>
      </c>
      <c r="D73" s="8"/>
    </row>
    <row r="74" spans="1:4" ht="15.75" customHeight="1" x14ac:dyDescent="0.35">
      <c r="A74" s="10" t="s">
        <v>174</v>
      </c>
      <c r="B74" s="5" t="s">
        <v>153</v>
      </c>
      <c r="C74" s="5"/>
      <c r="D74" s="8"/>
    </row>
    <row r="75" spans="1:4" ht="15.75" customHeight="1" x14ac:dyDescent="0.35">
      <c r="A75" s="10" t="s">
        <v>175</v>
      </c>
      <c r="B75" s="5" t="s">
        <v>147</v>
      </c>
      <c r="C75" s="5"/>
      <c r="D75" s="8"/>
    </row>
    <row r="76" spans="1:4" ht="15.75" customHeight="1" x14ac:dyDescent="0.35">
      <c r="A76" s="10" t="s">
        <v>176</v>
      </c>
      <c r="B76" s="5" t="s">
        <v>160</v>
      </c>
      <c r="C76" s="5" t="s">
        <v>163</v>
      </c>
      <c r="D76" s="8"/>
    </row>
    <row r="77" spans="1:4" ht="15.75" customHeight="1" x14ac:dyDescent="0.35">
      <c r="A77" s="10" t="s">
        <v>177</v>
      </c>
      <c r="B77" s="5" t="s">
        <v>145</v>
      </c>
      <c r="C77" s="5">
        <v>804101</v>
      </c>
      <c r="D77" s="8"/>
    </row>
    <row r="78" spans="1:4" ht="15.75" customHeight="1" x14ac:dyDescent="0.35">
      <c r="A78" s="10" t="s">
        <v>178</v>
      </c>
      <c r="B78" s="5" t="s">
        <v>157</v>
      </c>
      <c r="C78" s="5"/>
      <c r="D78" s="8"/>
    </row>
    <row r="79" spans="1:4" ht="15.75" customHeight="1" x14ac:dyDescent="0.35">
      <c r="A79" s="10" t="s">
        <v>179</v>
      </c>
      <c r="B79" s="5" t="s">
        <v>157</v>
      </c>
      <c r="C79" s="5"/>
      <c r="D79" s="8"/>
    </row>
    <row r="80" spans="1:4" ht="15.75" customHeight="1" x14ac:dyDescent="0.35">
      <c r="A80" s="10" t="s">
        <v>180</v>
      </c>
      <c r="B80" s="5" t="s">
        <v>48</v>
      </c>
      <c r="C80" s="5">
        <v>3521740</v>
      </c>
      <c r="D80" s="8"/>
    </row>
    <row r="81" spans="1:4" ht="15.75" customHeight="1" x14ac:dyDescent="0.35">
      <c r="A81" s="10" t="s">
        <v>181</v>
      </c>
      <c r="B81" s="5" t="s">
        <v>146</v>
      </c>
      <c r="C81" s="5"/>
      <c r="D81" s="8"/>
    </row>
    <row r="82" spans="1:4" ht="15.75" customHeight="1" x14ac:dyDescent="0.35">
      <c r="A82" s="10" t="s">
        <v>182</v>
      </c>
      <c r="B82" s="5" t="s">
        <v>160</v>
      </c>
      <c r="C82" s="5" t="s">
        <v>162</v>
      </c>
      <c r="D82" s="8"/>
    </row>
    <row r="83" spans="1:4" ht="15.75" customHeight="1" x14ac:dyDescent="0.35">
      <c r="A83" s="10" t="s">
        <v>183</v>
      </c>
      <c r="B83" s="5" t="s">
        <v>158</v>
      </c>
      <c r="C83" s="5"/>
      <c r="D83" s="8"/>
    </row>
    <row r="84" spans="1:4" ht="15.75" customHeight="1" x14ac:dyDescent="0.35">
      <c r="A84" s="10" t="s">
        <v>184</v>
      </c>
      <c r="B84" s="5" t="s">
        <v>150</v>
      </c>
      <c r="C84" s="5"/>
      <c r="D84" s="8"/>
    </row>
    <row r="85" spans="1:4" ht="15.75" customHeight="1" x14ac:dyDescent="0.35">
      <c r="A85" s="10" t="s">
        <v>185</v>
      </c>
      <c r="B85" s="5" t="s">
        <v>160</v>
      </c>
      <c r="C85" s="5" t="s">
        <v>161</v>
      </c>
      <c r="D85" s="8"/>
    </row>
    <row r="86" spans="1:4" ht="15.75" customHeight="1" x14ac:dyDescent="0.35">
      <c r="A86" s="10" t="s">
        <v>186</v>
      </c>
      <c r="B86" s="5" t="s">
        <v>48</v>
      </c>
      <c r="C86" s="5">
        <v>3521810</v>
      </c>
      <c r="D86" s="8"/>
    </row>
    <row r="87" spans="1:4" ht="15.75" customHeight="1" x14ac:dyDescent="0.35">
      <c r="A87" s="10" t="s">
        <v>187</v>
      </c>
      <c r="B87" s="5" t="s">
        <v>154</v>
      </c>
      <c r="C87" s="5"/>
      <c r="D87" s="8"/>
    </row>
    <row r="88" spans="1:4" ht="15.75" customHeight="1" x14ac:dyDescent="0.35">
      <c r="A88" s="10" t="s">
        <v>188</v>
      </c>
      <c r="B88" s="5" t="s">
        <v>147</v>
      </c>
      <c r="C88" s="5">
        <v>95103</v>
      </c>
      <c r="D88" s="8"/>
    </row>
    <row r="89" spans="1:4" ht="15.75" customHeight="1" x14ac:dyDescent="0.35">
      <c r="A89" s="10" t="s">
        <v>189</v>
      </c>
      <c r="B89" s="5" t="s">
        <v>159</v>
      </c>
      <c r="C89" s="5"/>
      <c r="D89" s="8"/>
    </row>
    <row r="90" spans="1:4" ht="15.75" customHeight="1" x14ac:dyDescent="0.35">
      <c r="A90" s="10" t="s">
        <v>190</v>
      </c>
      <c r="B90" s="5" t="s">
        <v>148</v>
      </c>
      <c r="C90" s="5" t="s">
        <v>149</v>
      </c>
      <c r="D90" s="8"/>
    </row>
    <row r="91" spans="1:4" ht="15.75" customHeight="1" x14ac:dyDescent="0.35">
      <c r="A91" s="10" t="s">
        <v>193</v>
      </c>
      <c r="B91" s="5" t="s">
        <v>157</v>
      </c>
      <c r="C91" s="5"/>
      <c r="D91" s="8"/>
    </row>
    <row r="92" spans="1:4" ht="15.75" customHeight="1" x14ac:dyDescent="0.35"/>
    <row r="93" spans="1:4" ht="15.75" customHeight="1" x14ac:dyDescent="0.35"/>
    <row r="94" spans="1:4" ht="15.75" customHeight="1" x14ac:dyDescent="0.35"/>
    <row r="95" spans="1:4" ht="15.75" customHeight="1" x14ac:dyDescent="0.35"/>
    <row r="96" spans="1:4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ortState xmlns:xlrd2="http://schemas.microsoft.com/office/spreadsheetml/2017/richdata2" ref="A70:C91">
    <sortCondition ref="A70:A91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1" spans="1:16" ht="14.5" x14ac:dyDescent="0.35">
      <c r="A1" s="9" t="e">
        <f>IF(#REF!,"AAAAAH384QA=",0)</f>
        <v>#REF!</v>
      </c>
      <c r="B1" s="9" t="e">
        <f>AND(#REF!,"AAAAAH384QE=")</f>
        <v>#REF!</v>
      </c>
      <c r="C1" s="9" t="e">
        <f>AND(#REF!,"AAAAAH384QI=")</f>
        <v>#REF!</v>
      </c>
      <c r="D1" s="9" t="e">
        <f>AND(#REF!,"AAAAAH384QM=")</f>
        <v>#REF!</v>
      </c>
      <c r="E1" s="9" t="e">
        <f>AND(#REF!,"AAAAAH384QQ=")</f>
        <v>#REF!</v>
      </c>
      <c r="F1" s="9" t="e">
        <f>IF(#REF!,"AAAAAH384QU=",0)</f>
        <v>#REF!</v>
      </c>
      <c r="G1" s="9" t="e">
        <f>IF(#REF!,"AAAAAH384QY=",0)</f>
        <v>#REF!</v>
      </c>
      <c r="H1" s="9" t="e">
        <f>IF(#REF!,"AAAAAH384Qc=",0)</f>
        <v>#REF!</v>
      </c>
      <c r="I1" s="9" t="e">
        <f>IF(#REF!,"AAAAAH384Qg=",0)</f>
        <v>#REF!</v>
      </c>
      <c r="J1" s="9">
        <f>IF('Sorted per type'!$A1:$IV1,"AAAAAH384Qk=",0)</f>
        <v>0</v>
      </c>
      <c r="K1" s="9" t="e">
        <f>AND('Sorted per type'!A1,"AAAAAH384Qo=")</f>
        <v>#VALUE!</v>
      </c>
      <c r="L1" s="9" t="e">
        <f>IF('Sorted per type'!A:A,"AAAAAH384Qs=",0)</f>
        <v>#VALUE!</v>
      </c>
      <c r="M1" s="9" t="e">
        <f>IF(#REF!,"AAAAAH384Qw=",0)</f>
        <v>#REF!</v>
      </c>
      <c r="N1" s="9" t="e">
        <f>AND(#REF!,"AAAAAH384Q0=")</f>
        <v>#REF!</v>
      </c>
      <c r="O1" s="9" t="e">
        <f>IF(#REF!,"AAAAAH384Q4=",0)</f>
        <v>#REF!</v>
      </c>
      <c r="P1" s="9" t="s">
        <v>164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Sorted per type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2021-09-02T07:25:46Z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