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3048\"/>
    </mc:Choice>
  </mc:AlternateContent>
  <xr:revisionPtr revIDLastSave="0" documentId="13_ncr:1_{0BA494C9-66CB-423B-91A8-FD1E2C837801}" xr6:coauthVersionLast="47" xr6:coauthVersionMax="47" xr10:uidLastSave="{00000000-0000-0000-0000-000000000000}"/>
  <bookViews>
    <workbookView xWindow="31665" yWindow="1410" windowWidth="19725" windowHeight="123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<sst xmlns="http://schemas.openxmlformats.org/spreadsheetml/2006/main" count="133" uniqueCount="116">
  <si>
    <t>Company</t>
  </si>
  <si>
    <t>Catalog Number</t>
  </si>
  <si>
    <t>Comments/Description</t>
  </si>
  <si>
    <t>(3-Mercaptopropyl)triethoxysilane</t>
  </si>
  <si>
    <t>Sigma-Aldrich</t>
  </si>
  <si>
    <t>175617-25G</t>
  </si>
  <si>
    <t>&gt; 95%</t>
  </si>
  <si>
    <t>Alconox detergent powder</t>
  </si>
  <si>
    <t>Alconox</t>
  </si>
  <si>
    <t>Ammonium sulfate</t>
  </si>
  <si>
    <t>Fisher Chemical</t>
  </si>
  <si>
    <t>A702-500</t>
  </si>
  <si>
    <t>Certified ACS Granular</t>
  </si>
  <si>
    <t>Calcium chloride, anhydrous</t>
  </si>
  <si>
    <t>C614-500</t>
  </si>
  <si>
    <t>For Desiccators Pellets, 4-20 Mesh</t>
  </si>
  <si>
    <t>Citric acid monohydrate</t>
  </si>
  <si>
    <t>C1909-500G</t>
  </si>
  <si>
    <t>ACS reagent, &gt; 99.0%</t>
  </si>
  <si>
    <t>D-Glucose (Dextrose)</t>
  </si>
  <si>
    <t>VWR Amresco Life Science</t>
  </si>
  <si>
    <t>0188-1KG</t>
  </si>
  <si>
    <t>Dneasy Blood &amp; Tissue Kit</t>
  </si>
  <si>
    <t>Qiagen</t>
  </si>
  <si>
    <t>DOWSIL 184 silicone elastomer base</t>
  </si>
  <si>
    <t>DOWSIL 184 silicone elastomer curing agent</t>
  </si>
  <si>
    <t>Storage temperature: &lt; 32 C</t>
  </si>
  <si>
    <t>Ethanol, anhydrous</t>
  </si>
  <si>
    <t>Fisherbrand microscope cover glass</t>
  </si>
  <si>
    <t>Fisher Scientific</t>
  </si>
  <si>
    <t>12540A</t>
  </si>
  <si>
    <t>Fisherfinest premium microscope slides plain</t>
  </si>
  <si>
    <t>12-544-4</t>
  </si>
  <si>
    <t>Hydrogen peroxide solution</t>
  </si>
  <si>
    <t>216763-500ML</t>
  </si>
  <si>
    <t>Contains inhibitor, 30 wt% in H2O</t>
  </si>
  <si>
    <t>Isopropanol</t>
  </si>
  <si>
    <t>Magnesium sulfate, 7-hydrate</t>
  </si>
  <si>
    <t>Macron Fine Chemicals</t>
  </si>
  <si>
    <t>6066-04</t>
  </si>
  <si>
    <t>Avantor Performance Materials, Inc.</t>
  </si>
  <si>
    <t>Methanol</t>
  </si>
  <si>
    <t>179337-4L</t>
  </si>
  <si>
    <t>ACS reagent, &gt; 99.8%</t>
  </si>
  <si>
    <t>Nitrogen, compressed</t>
  </si>
  <si>
    <t>Matheson</t>
  </si>
  <si>
    <t>UN1066</t>
  </si>
  <si>
    <t>Pentaerythritol tetra(mercaptoethyl) polyoxyethylene (4 arm-PEG)</t>
  </si>
  <si>
    <t>NOF America Corporation</t>
  </si>
  <si>
    <t>PTE-100SH</t>
  </si>
  <si>
    <t>Sunbright-PTE-100SH</t>
  </si>
  <si>
    <t>Phosphate buffered saline (PBS), 10X</t>
  </si>
  <si>
    <t>K813-500ML</t>
  </si>
  <si>
    <t>Polydimethyl siloxane (PDMS) Slygard 184</t>
  </si>
  <si>
    <t>Dow Corning</t>
  </si>
  <si>
    <t>Premium microscope slides</t>
  </si>
  <si>
    <t>25 x 75 x 1 mm</t>
  </si>
  <si>
    <t>Sodium chloride</t>
  </si>
  <si>
    <t>Sigma Life Science</t>
  </si>
  <si>
    <t>S5886-500G</t>
  </si>
  <si>
    <t>Bioreagent, suitable for cell culture</t>
  </si>
  <si>
    <t>Sodium hydroxide</t>
  </si>
  <si>
    <t>S8045-500G</t>
  </si>
  <si>
    <t>BioXtra, &gt; 98%, pellets (anhydrous)</t>
  </si>
  <si>
    <t>Sodium phosphate monobasic dihydrate</t>
  </si>
  <si>
    <t>71505-250G</t>
  </si>
  <si>
    <t>BioUltra, for molecular biology, &gt; 99.0% (T)</t>
  </si>
  <si>
    <t>Stainless steel thickness gage</t>
  </si>
  <si>
    <t>Precision Brand Products</t>
  </si>
  <si>
    <t>Sulfuric acid</t>
  </si>
  <si>
    <t>320501-2.5L</t>
  </si>
  <si>
    <t>Toluene, anhydrous, 99.8%</t>
  </si>
  <si>
    <t>244511-1L</t>
  </si>
  <si>
    <t>Anhydrous, &gt; 99.8%</t>
  </si>
  <si>
    <t>Trichloro (1H,1H,2H,2H_x0002_perfluorooctyl) silane (TPS), 97%</t>
  </si>
  <si>
    <t>448931-10G</t>
  </si>
  <si>
    <t>Tryptic soy broth</t>
  </si>
  <si>
    <t>22092-500G</t>
  </si>
  <si>
    <t>For microbiology</t>
  </si>
  <si>
    <t>Bacillus subtilis 1A1135</t>
  </si>
  <si>
    <t>Escherichia coli ATCC 25922</t>
  </si>
  <si>
    <t>Thermo Fisher Scientific</t>
  </si>
  <si>
    <t>R19020</t>
  </si>
  <si>
    <t>Autoclave SK300C</t>
  </si>
  <si>
    <t>Yamato Scientific</t>
  </si>
  <si>
    <t>BioTek Instruments</t>
  </si>
  <si>
    <t>Brightfield upright microscope</t>
  </si>
  <si>
    <t>Olympus Corporation</t>
  </si>
  <si>
    <t>BX51</t>
  </si>
  <si>
    <t>Centrifuge 5702</t>
  </si>
  <si>
    <t>Eppendorf</t>
  </si>
  <si>
    <t>Incu-Shaker Mini</t>
  </si>
  <si>
    <t>Benchmark</t>
  </si>
  <si>
    <t>E5-0014-01</t>
  </si>
  <si>
    <t>NanoDrop One spectrophotometer</t>
  </si>
  <si>
    <t>Thermo Scientific</t>
  </si>
  <si>
    <t>Oxygen plasma cleaner</t>
  </si>
  <si>
    <t>Harrick Plasma</t>
  </si>
  <si>
    <t>PDC-001-HP</t>
  </si>
  <si>
    <t>Polygon400</t>
  </si>
  <si>
    <t>Mightex</t>
  </si>
  <si>
    <t>Ultrasonic sonicator</t>
  </si>
  <si>
    <t>Fischer Scientific</t>
  </si>
  <si>
    <t>FS-110H</t>
  </si>
  <si>
    <t>AAAAAH384Q8=</t>
  </si>
  <si>
    <t>EPOCH2 microplate spectrophotometer</t>
  </si>
  <si>
    <t>EPOCH2</t>
  </si>
  <si>
    <t>DSI-D-000</t>
  </si>
  <si>
    <t>ND-ONEC-W</t>
  </si>
  <si>
    <t>Dow Silicones Corporation</t>
  </si>
  <si>
    <t>Bacillus Genetic Stock Center</t>
  </si>
  <si>
    <t>1A1135</t>
  </si>
  <si>
    <t>Name of Material/Equipment</t>
  </si>
  <si>
    <r>
      <t>Storage temperature: -30</t>
    </r>
    <r>
      <rPr>
        <sz val="12"/>
        <color theme="1"/>
        <rFont val="Calibri"/>
        <family val="2"/>
      </rPr>
      <t>–</t>
    </r>
    <r>
      <rPr>
        <sz val="12"/>
        <color theme="1"/>
        <rFont val="Calibri"/>
        <family val="2"/>
        <scheme val="minor"/>
      </rPr>
      <t xml:space="preserve">60 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</si>
  <si>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Store between 15 °C–30 °C</t>
  </si>
  <si>
    <t xml:space="preserve">DNA purification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</si>
</sst>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2"/>
  <sheetViews>
    <sheetView tabSelected="1" topLeftCell="B1" workbookViewId="0">
      <selection activeCell="E18" sqref="E18"/>
    </sheetView>
  </sheetViews>
  <sheetFormatPr defaultColWidth="8.81640625" defaultRowHeight="15.5" x14ac:dyDescent="0.35"/>
  <cols>
    <col min="1" max="1" width="68.1796875" style="2" customWidth="1"/>
    <col min="2" max="2" width="34.81640625" style="2" customWidth="1"/>
    <col min="3" max="3" width="27.453125" style="2" customWidth="1"/>
    <col min="4" max="4" width="44.1796875" style="3" customWidth="1"/>
  </cols>
  <sheetData>
    <row r="1" spans="1:4" s="1" customFormat="1" x14ac:dyDescent="0.35">
      <c r="A1" s="4" t="s">
        <v>112</v>
      </c>
      <c r="B1" s="4" t="s">
        <v>0</v>
      </c>
      <c r="C1" s="4" t="s">
        <v>1</v>
      </c>
      <c r="D1" s="5" t="s">
        <v>2</v>
      </c>
    </row>
    <row r="2" spans="1:4" x14ac:dyDescent="0.35">
      <c r="A2" s="7" t="s">
        <v>3</v>
      </c>
      <c r="B2" s="7" t="s">
        <v>4</v>
      </c>
      <c r="C2" s="7" t="s">
        <v>5</v>
      </c>
      <c r="D2" s="8" t="s">
        <v>6</v>
      </c>
    </row>
    <row r="3" spans="1:4" x14ac:dyDescent="0.35">
      <c r="A3" s="7" t="s">
        <v>7</v>
      </c>
      <c r="B3" s="7" t="s">
        <v>8</v>
      </c>
      <c r="C3" s="7">
        <v>1104</v>
      </c>
      <c r="D3" s="8"/>
    </row>
    <row r="4" spans="1:4" x14ac:dyDescent="0.35">
      <c r="A4" s="7" t="s">
        <v>9</v>
      </c>
      <c r="B4" s="7" t="s">
        <v>10</v>
      </c>
      <c r="C4" s="7" t="s">
        <v>11</v>
      </c>
      <c r="D4" s="8" t="s">
        <v>12</v>
      </c>
    </row>
    <row r="5" spans="1:4" x14ac:dyDescent="0.35">
      <c r="A5" s="7" t="s">
        <v>83</v>
      </c>
      <c r="B5" s="7" t="s">
        <v>84</v>
      </c>
      <c r="C5" s="7">
        <v>18016</v>
      </c>
      <c r="D5" s="8"/>
    </row>
    <row r="6" spans="1:4" x14ac:dyDescent="0.35">
      <c r="A6" s="11" t="s">
        <v>79</v>
      </c>
      <c r="B6" s="11" t="s">
        <v>110</v>
      </c>
      <c r="C6" s="11" t="s">
        <v>111</v>
      </c>
      <c r="D6" s="8"/>
    </row>
    <row r="7" spans="1:4" x14ac:dyDescent="0.35">
      <c r="A7" s="7" t="s">
        <v>86</v>
      </c>
      <c r="B7" s="7" t="s">
        <v>87</v>
      </c>
      <c r="C7" s="7" t="s">
        <v>88</v>
      </c>
      <c r="D7" s="8"/>
    </row>
    <row r="8" spans="1:4" x14ac:dyDescent="0.35">
      <c r="A8" s="7" t="s">
        <v>13</v>
      </c>
      <c r="B8" s="7" t="s">
        <v>10</v>
      </c>
      <c r="C8" s="7" t="s">
        <v>14</v>
      </c>
      <c r="D8" s="8" t="s">
        <v>15</v>
      </c>
    </row>
    <row r="9" spans="1:4" x14ac:dyDescent="0.35">
      <c r="A9" s="7" t="s">
        <v>89</v>
      </c>
      <c r="B9" s="7" t="s">
        <v>90</v>
      </c>
      <c r="C9" s="7">
        <v>5702</v>
      </c>
      <c r="D9" s="8"/>
    </row>
    <row r="10" spans="1:4" x14ac:dyDescent="0.35">
      <c r="A10" s="7" t="s">
        <v>16</v>
      </c>
      <c r="B10" s="7" t="s">
        <v>4</v>
      </c>
      <c r="C10" s="7" t="s">
        <v>17</v>
      </c>
      <c r="D10" s="8" t="s">
        <v>18</v>
      </c>
    </row>
    <row r="11" spans="1:4" x14ac:dyDescent="0.35">
      <c r="A11" s="7" t="s">
        <v>19</v>
      </c>
      <c r="B11" s="7" t="s">
        <v>20</v>
      </c>
      <c r="C11" s="7" t="s">
        <v>21</v>
      </c>
      <c r="D11" s="8"/>
    </row>
    <row r="12" spans="1:4" x14ac:dyDescent="0.35">
      <c r="A12" s="11" t="s">
        <v>22</v>
      </c>
      <c r="B12" s="7" t="s">
        <v>23</v>
      </c>
      <c r="C12" s="7">
        <v>69504</v>
      </c>
      <c r="D12" s="12" t="s">
        <v>115</v>
      </c>
    </row>
    <row r="13" spans="1:4" x14ac:dyDescent="0.35">
      <c r="A13" s="7" t="s">
        <v>24</v>
      </c>
      <c r="B13" s="11" t="s">
        <v>109</v>
      </c>
      <c r="C13" s="7"/>
      <c r="D13" s="12" t="s">
        <v>113</v>
      </c>
    </row>
    <row r="14" spans="1:4" x14ac:dyDescent="0.35">
      <c r="A14" s="11" t="s">
        <v>25</v>
      </c>
      <c r="B14" s="11" t="s">
        <v>109</v>
      </c>
      <c r="C14" s="7"/>
      <c r="D14" s="8" t="s">
        <v>26</v>
      </c>
    </row>
    <row r="15" spans="1:4" x14ac:dyDescent="0.35">
      <c r="A15" s="11" t="s">
        <v>105</v>
      </c>
      <c r="B15" s="7" t="s">
        <v>85</v>
      </c>
      <c r="C15" s="11" t="s">
        <v>106</v>
      </c>
      <c r="D15" s="8"/>
    </row>
    <row r="16" spans="1:4" x14ac:dyDescent="0.35">
      <c r="A16" s="7" t="s">
        <v>80</v>
      </c>
      <c r="B16" s="7" t="s">
        <v>81</v>
      </c>
      <c r="C16" s="7" t="s">
        <v>82</v>
      </c>
      <c r="D16" s="8"/>
    </row>
    <row r="17" spans="1:4" x14ac:dyDescent="0.35">
      <c r="A17" s="7" t="s">
        <v>27</v>
      </c>
      <c r="B17" s="7" t="s">
        <v>10</v>
      </c>
      <c r="C17" s="7">
        <v>459844</v>
      </c>
      <c r="D17" s="8"/>
    </row>
    <row r="18" spans="1:4" x14ac:dyDescent="0.35">
      <c r="A18" s="7" t="s">
        <v>28</v>
      </c>
      <c r="B18" s="7" t="s">
        <v>29</v>
      </c>
      <c r="C18" s="7" t="s">
        <v>30</v>
      </c>
      <c r="D18" s="8"/>
    </row>
    <row r="19" spans="1:4" x14ac:dyDescent="0.35">
      <c r="A19" s="7" t="s">
        <v>31</v>
      </c>
      <c r="B19" s="7" t="s">
        <v>29</v>
      </c>
      <c r="C19" s="7" t="s">
        <v>32</v>
      </c>
      <c r="D19" s="8"/>
    </row>
    <row r="20" spans="1:4" x14ac:dyDescent="0.35">
      <c r="A20" s="7" t="s">
        <v>33</v>
      </c>
      <c r="B20" s="7" t="s">
        <v>4</v>
      </c>
      <c r="C20" s="7" t="s">
        <v>34</v>
      </c>
      <c r="D20" s="8" t="s">
        <v>35</v>
      </c>
    </row>
    <row r="21" spans="1:4" x14ac:dyDescent="0.35">
      <c r="A21" s="7" t="s">
        <v>91</v>
      </c>
      <c r="B21" s="7" t="s">
        <v>92</v>
      </c>
      <c r="C21" s="7" t="s">
        <v>93</v>
      </c>
      <c r="D21" s="8"/>
    </row>
    <row r="22" spans="1:4" x14ac:dyDescent="0.35">
      <c r="A22" s="7" t="s">
        <v>36</v>
      </c>
      <c r="B22" s="7" t="s">
        <v>4</v>
      </c>
      <c r="C22" s="7">
        <v>190764</v>
      </c>
      <c r="D22" s="8"/>
    </row>
    <row r="23" spans="1:4" x14ac:dyDescent="0.35">
      <c r="A23" s="7" t="s">
        <v>37</v>
      </c>
      <c r="B23" s="7" t="s">
        <v>38</v>
      </c>
      <c r="C23" s="7" t="s">
        <v>39</v>
      </c>
      <c r="D23" s="8" t="s">
        <v>40</v>
      </c>
    </row>
    <row r="24" spans="1:4" x14ac:dyDescent="0.35">
      <c r="A24" s="7" t="s">
        <v>41</v>
      </c>
      <c r="B24" s="7" t="s">
        <v>4</v>
      </c>
      <c r="C24" s="7" t="s">
        <v>42</v>
      </c>
      <c r="D24" s="8" t="s">
        <v>43</v>
      </c>
    </row>
    <row r="25" spans="1:4" x14ac:dyDescent="0.35">
      <c r="A25" s="7" t="s">
        <v>94</v>
      </c>
      <c r="B25" s="7" t="s">
        <v>95</v>
      </c>
      <c r="C25" s="11" t="s">
        <v>108</v>
      </c>
      <c r="D25" s="8"/>
    </row>
    <row r="26" spans="1:4" s="6" customFormat="1" x14ac:dyDescent="0.35">
      <c r="A26" s="7" t="s">
        <v>44</v>
      </c>
      <c r="B26" s="7" t="s">
        <v>45</v>
      </c>
      <c r="C26" s="7" t="s">
        <v>46</v>
      </c>
      <c r="D26" s="8"/>
    </row>
    <row r="27" spans="1:4" s="6" customFormat="1" x14ac:dyDescent="0.35">
      <c r="A27" s="7" t="s">
        <v>96</v>
      </c>
      <c r="B27" s="7" t="s">
        <v>97</v>
      </c>
      <c r="C27" s="7" t="s">
        <v>98</v>
      </c>
      <c r="D27" s="8"/>
    </row>
    <row r="28" spans="1:4" x14ac:dyDescent="0.35">
      <c r="A28" s="7" t="s">
        <v>47</v>
      </c>
      <c r="B28" s="7" t="s">
        <v>48</v>
      </c>
      <c r="C28" s="7" t="s">
        <v>49</v>
      </c>
      <c r="D28" s="8" t="s">
        <v>50</v>
      </c>
    </row>
    <row r="29" spans="1:4" x14ac:dyDescent="0.35">
      <c r="A29" s="7" t="s">
        <v>51</v>
      </c>
      <c r="B29" s="7" t="s">
        <v>20</v>
      </c>
      <c r="C29" s="7" t="s">
        <v>52</v>
      </c>
      <c r="D29" s="12" t="s">
        <v>114</v>
      </c>
    </row>
    <row r="30" spans="1:4" x14ac:dyDescent="0.35">
      <c r="A30" s="7" t="s">
        <v>53</v>
      </c>
      <c r="B30" s="7" t="s">
        <v>54</v>
      </c>
      <c r="C30" s="7">
        <v>4019862</v>
      </c>
      <c r="D30" s="8"/>
    </row>
    <row r="31" spans="1:4" x14ac:dyDescent="0.35">
      <c r="A31" s="7" t="s">
        <v>99</v>
      </c>
      <c r="B31" s="7" t="s">
        <v>100</v>
      </c>
      <c r="C31" s="11" t="s">
        <v>107</v>
      </c>
      <c r="D31" s="8"/>
    </row>
    <row r="32" spans="1:4" x14ac:dyDescent="0.35">
      <c r="A32" s="7" t="s">
        <v>55</v>
      </c>
      <c r="B32" s="7" t="s">
        <v>29</v>
      </c>
      <c r="C32" s="7" t="s">
        <v>32</v>
      </c>
      <c r="D32" s="8" t="s">
        <v>56</v>
      </c>
    </row>
    <row r="33" spans="1:4" x14ac:dyDescent="0.35">
      <c r="A33" s="7" t="s">
        <v>57</v>
      </c>
      <c r="B33" s="7" t="s">
        <v>58</v>
      </c>
      <c r="C33" s="7" t="s">
        <v>59</v>
      </c>
      <c r="D33" s="8" t="s">
        <v>60</v>
      </c>
    </row>
    <row r="34" spans="1:4" x14ac:dyDescent="0.35">
      <c r="A34" s="7" t="s">
        <v>61</v>
      </c>
      <c r="B34" s="7" t="s">
        <v>4</v>
      </c>
      <c r="C34" s="7" t="s">
        <v>62</v>
      </c>
      <c r="D34" s="8" t="s">
        <v>63</v>
      </c>
    </row>
    <row r="35" spans="1:4" x14ac:dyDescent="0.35">
      <c r="A35" s="7" t="s">
        <v>64</v>
      </c>
      <c r="B35" s="7" t="s">
        <v>4</v>
      </c>
      <c r="C35" s="7" t="s">
        <v>65</v>
      </c>
      <c r="D35" s="8" t="s">
        <v>66</v>
      </c>
    </row>
    <row r="36" spans="1:4" x14ac:dyDescent="0.35">
      <c r="A36" s="7" t="s">
        <v>67</v>
      </c>
      <c r="B36" s="7" t="s">
        <v>68</v>
      </c>
      <c r="C36" s="7">
        <v>77739</v>
      </c>
      <c r="D36" s="8"/>
    </row>
    <row r="37" spans="1:4" x14ac:dyDescent="0.35">
      <c r="A37" s="7" t="s">
        <v>69</v>
      </c>
      <c r="B37" s="7" t="s">
        <v>4</v>
      </c>
      <c r="C37" s="7" t="s">
        <v>70</v>
      </c>
      <c r="D37" s="8"/>
    </row>
    <row r="38" spans="1:4" x14ac:dyDescent="0.35">
      <c r="A38" s="7" t="s">
        <v>71</v>
      </c>
      <c r="B38" s="7" t="s">
        <v>4</v>
      </c>
      <c r="C38" s="7" t="s">
        <v>72</v>
      </c>
      <c r="D38" s="8" t="s">
        <v>73</v>
      </c>
    </row>
    <row r="39" spans="1:4" x14ac:dyDescent="0.35">
      <c r="A39" s="7" t="s">
        <v>74</v>
      </c>
      <c r="B39" s="7" t="s">
        <v>4</v>
      </c>
      <c r="C39" s="7" t="s">
        <v>75</v>
      </c>
      <c r="D39" s="8"/>
    </row>
    <row r="40" spans="1:4" x14ac:dyDescent="0.35">
      <c r="A40" s="7" t="s">
        <v>76</v>
      </c>
      <c r="B40" s="7" t="s">
        <v>4</v>
      </c>
      <c r="C40" s="7" t="s">
        <v>77</v>
      </c>
      <c r="D40" s="8" t="s">
        <v>78</v>
      </c>
    </row>
    <row r="41" spans="1:4" x14ac:dyDescent="0.35">
      <c r="A41" s="7" t="s">
        <v>101</v>
      </c>
      <c r="B41" s="7" t="s">
        <v>102</v>
      </c>
      <c r="C41" s="7" t="s">
        <v>103</v>
      </c>
      <c r="D41" s="8"/>
    </row>
    <row r="42" spans="1:4" x14ac:dyDescent="0.35">
      <c r="A42" s="9"/>
      <c r="B42" s="9"/>
      <c r="C42" s="9"/>
      <c r="D42" s="10"/>
    </row>
  </sheetData>
  <sortState xmlns:xlrd2="http://schemas.microsoft.com/office/spreadsheetml/2017/richdata2" ref="A3:D41">
    <sortCondition ref="A2:A4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s="6" t="e">
        <f>IF(Sheet1!1:1,"AAAAAH384QA=",0)</f>
        <v>#VALUE!</v>
      </c>
      <c r="B1" s="6" t="e">
        <f>AND(Sheet1!A1,"AAAAAH384QE=")</f>
        <v>#VALUE!</v>
      </c>
      <c r="C1" s="6" t="e">
        <f>AND(Sheet1!B1,"AAAAAH384QI=")</f>
        <v>#VALUE!</v>
      </c>
      <c r="D1" s="6" t="e">
        <f>AND(Sheet1!C1,"AAAAAH384QM=")</f>
        <v>#VALUE!</v>
      </c>
      <c r="E1" s="6" t="e">
        <f>AND(Sheet1!D1,"AAAAAH384QQ=")</f>
        <v>#VALUE!</v>
      </c>
      <c r="F1" s="6" t="e">
        <f>IF(Sheet1!A:A,"AAAAAH384QU=",0)</f>
        <v>#VALUE!</v>
      </c>
      <c r="G1" s="6" t="e">
        <f>IF(Sheet1!B:B,"AAAAAH384QY=",0)</f>
        <v>#VALUE!</v>
      </c>
      <c r="H1" s="6" t="e">
        <f>IF(Sheet1!C:C,"AAAAAH384Qc=",0)</f>
        <v>#VALUE!</v>
      </c>
      <c r="I1" s="6" t="e">
        <f>IF(Sheet1!D:D,"AAAAAH384Qg=",0)</f>
        <v>#VALUE!</v>
      </c>
      <c r="J1" s="6">
        <f>IF(Sheet2!1:1,"AAAAAH384Qk=",0)</f>
        <v>0</v>
      </c>
      <c r="K1" s="6" t="e">
        <f>AND(Sheet2!A1,"AAAAAH384Qo=")</f>
        <v>#VALUE!</v>
      </c>
      <c r="L1" s="6">
        <f>IF(Sheet2!A:A,"AAAAAH384Qs=",0)</f>
        <v>0</v>
      </c>
      <c r="M1" s="6">
        <f>IF(Sheet3!1:1,"AAAAAH384Qw=",0)</f>
        <v>0</v>
      </c>
      <c r="N1" s="6" t="e">
        <f>AND(Sheet3!A1,"AAAAAH384Q0=")</f>
        <v>#VALUE!</v>
      </c>
      <c r="O1" s="6">
        <f>IF(Sheet3!A:A,"AAAAAH384Q4=",0)</f>
        <v>0</v>
      </c>
      <c r="P1" s="6" t="s">
        <v>104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2021-10-07T08:52:38Z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