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4C9FE0A7-24ED-4669-AAA0-0022C4851B6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able 1" sheetId="1" r:id="rId1"/>
    <sheet name="Table 2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F2" i="1"/>
  <c r="H2" i="1"/>
  <c r="E3" i="1"/>
  <c r="E9" i="1"/>
  <c r="E8" i="1"/>
  <c r="D2" i="1"/>
  <c r="D3" i="1"/>
  <c r="D4" i="1"/>
  <c r="D5" i="1"/>
  <c r="D6" i="1"/>
  <c r="E4" i="1" l="1"/>
  <c r="F4" i="1" s="1"/>
  <c r="H4" i="1" s="1"/>
  <c r="E5" i="1"/>
  <c r="F5" i="1" s="1"/>
  <c r="H5" i="1" s="1"/>
  <c r="E6" i="1"/>
  <c r="F6" i="1" s="1"/>
  <c r="H6" i="1" s="1"/>
  <c r="F3" i="1"/>
  <c r="H3" i="1" s="1"/>
</calcChain>
</file>

<file path=xl/sharedStrings.xml><?xml version="1.0" encoding="utf-8"?>
<sst xmlns="http://schemas.openxmlformats.org/spreadsheetml/2006/main" count="15" uniqueCount="14">
  <si>
    <t>Lipid</t>
  </si>
  <si>
    <t>Mole %</t>
  </si>
  <si>
    <t>MW</t>
  </si>
  <si>
    <t>PC</t>
  </si>
  <si>
    <t>PE</t>
  </si>
  <si>
    <t>PI</t>
  </si>
  <si>
    <t>DOPS</t>
  </si>
  <si>
    <t>TOCL</t>
  </si>
  <si>
    <t>Avg. MW</t>
  </si>
  <si>
    <t>Conc. Corr Avg MW</t>
  </si>
  <si>
    <t>mg in 25 mg</t>
  </si>
  <si>
    <t>Chlor stock (mg/mL)</t>
  </si>
  <si>
    <t>µL for 25 mg</t>
  </si>
  <si>
    <t>µmol in 25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</si>
</sst>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0" fontId="0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/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selection activeCell="G10" sqref="G10"/>
    </sheetView>
  </sheetViews>
  <sheetFormatPr defaultColWidth="11.19921875" defaultRowHeight="15.6" x14ac:dyDescent="0.3"/>
  <cols>
    <col min="1" max="1" width="5.69921875" bestFit="1" customWidth="1"/>
    <col min="2" max="2" width="7.296875" bestFit="1" customWidth="1"/>
    <col min="3" max="3" width="5.19921875" bestFit="1" customWidth="1"/>
    <col min="4" max="4" width="17" bestFit="1" customWidth="1"/>
    <col min="5" max="5" width="13" bestFit="1" customWidth="1"/>
    <col min="6" max="6" width="13" customWidth="1"/>
    <col min="7" max="9" width="11.5" bestFit="1" customWidth="1"/>
  </cols>
  <sheetData>
    <row r="1" spans="1:18" ht="31.2" x14ac:dyDescent="0.3">
      <c r="A1" s="6" t="s">
        <v>0</v>
      </c>
      <c r="B1" s="6" t="s">
        <v>1</v>
      </c>
      <c r="C1" s="6" t="s">
        <v>2</v>
      </c>
      <c r="D1" s="6" t="s">
        <v>8</v>
      </c>
      <c r="E1" s="6" t="s">
        <v>13</v>
      </c>
      <c r="F1" s="6" t="s">
        <v>10</v>
      </c>
      <c r="G1" s="7" t="s">
        <v>11</v>
      </c>
      <c r="H1" s="6" t="s">
        <v>12</v>
      </c>
      <c r="J1" s="6"/>
      <c r="L1" s="6"/>
      <c r="M1" s="6"/>
      <c r="N1" s="7"/>
      <c r="O1" s="6"/>
      <c r="P1" s="6"/>
      <c r="Q1" s="6"/>
      <c r="R1" s="6"/>
    </row>
    <row r="2" spans="1:18" x14ac:dyDescent="0.3">
      <c r="A2" s="2" t="s">
        <v>3</v>
      </c>
      <c r="B2" s="3">
        <v>0.48</v>
      </c>
      <c r="C2" s="2">
        <v>770</v>
      </c>
      <c r="D2" s="2">
        <f>B2*C2</f>
        <v>369.59999999999997</v>
      </c>
      <c r="E2" s="4">
        <f>B2*E$9</f>
        <v>14.819205690574984</v>
      </c>
      <c r="F2" s="4">
        <f>(E2*10^-6)*(C2*10^3)</f>
        <v>11.410788381742737</v>
      </c>
      <c r="G2" s="2">
        <v>25</v>
      </c>
      <c r="H2" s="5">
        <f>(F2/G2)*10^3</f>
        <v>456.43153526970946</v>
      </c>
      <c r="L2" s="2"/>
      <c r="M2" s="2"/>
      <c r="N2" s="2"/>
      <c r="O2" s="5"/>
      <c r="P2" s="4"/>
      <c r="Q2" s="4"/>
      <c r="R2" s="8"/>
    </row>
    <row r="3" spans="1:18" x14ac:dyDescent="0.3">
      <c r="A3" s="2" t="s">
        <v>4</v>
      </c>
      <c r="B3" s="3">
        <v>0.28000000000000003</v>
      </c>
      <c r="C3" s="2">
        <v>746</v>
      </c>
      <c r="D3" s="2">
        <f t="shared" ref="D3:D5" si="0">B3*C3</f>
        <v>208.88000000000002</v>
      </c>
      <c r="E3" s="4">
        <f>B3*E$9</f>
        <v>8.6445366528354093</v>
      </c>
      <c r="F3" s="4">
        <f>(E3*10^-6)*(C3*10^3)</f>
        <v>6.4488243430152155</v>
      </c>
      <c r="G3" s="2">
        <v>25</v>
      </c>
      <c r="H3" s="5">
        <f t="shared" ref="H3:H5" si="1">(F3/G3)*10^3</f>
        <v>257.95297372060861</v>
      </c>
      <c r="L3" s="2"/>
      <c r="M3" s="2"/>
      <c r="N3" s="2"/>
      <c r="O3" s="5"/>
      <c r="P3" s="4"/>
      <c r="Q3" s="4"/>
      <c r="R3" s="8"/>
    </row>
    <row r="4" spans="1:18" x14ac:dyDescent="0.3">
      <c r="A4" s="2" t="s">
        <v>5</v>
      </c>
      <c r="B4" s="3">
        <v>0.1</v>
      </c>
      <c r="C4" s="2">
        <v>902</v>
      </c>
      <c r="D4" s="2">
        <f t="shared" si="0"/>
        <v>90.2</v>
      </c>
      <c r="E4" s="4">
        <f>B4*E$9</f>
        <v>3.0873345188697887</v>
      </c>
      <c r="F4" s="4">
        <f>(E4*10^-6)*(C4*10^3)</f>
        <v>2.7847757360205492</v>
      </c>
      <c r="G4" s="2">
        <v>10</v>
      </c>
      <c r="H4" s="5">
        <f t="shared" si="1"/>
        <v>278.47757360205492</v>
      </c>
      <c r="L4" s="2"/>
      <c r="M4" s="2"/>
      <c r="N4" s="2"/>
      <c r="O4" s="5"/>
      <c r="P4" s="4"/>
      <c r="Q4" s="4"/>
      <c r="R4" s="8"/>
    </row>
    <row r="5" spans="1:18" x14ac:dyDescent="0.3">
      <c r="A5" s="2" t="s">
        <v>6</v>
      </c>
      <c r="B5" s="3">
        <v>0.1</v>
      </c>
      <c r="C5" s="2">
        <v>810</v>
      </c>
      <c r="D5" s="2">
        <f t="shared" si="0"/>
        <v>81</v>
      </c>
      <c r="E5" s="4">
        <f>B5*E$9</f>
        <v>3.0873345188697887</v>
      </c>
      <c r="F5" s="4">
        <f>(E5*10^-6)*(C5*10^3)</f>
        <v>2.5007409602845287</v>
      </c>
      <c r="G5" s="2">
        <v>10</v>
      </c>
      <c r="H5" s="5">
        <f t="shared" si="1"/>
        <v>250.07409602845289</v>
      </c>
      <c r="L5" s="2"/>
      <c r="M5" s="2"/>
      <c r="N5" s="2"/>
      <c r="O5" s="5"/>
      <c r="P5" s="4"/>
      <c r="Q5" s="4"/>
      <c r="R5" s="8"/>
    </row>
    <row r="6" spans="1:18" x14ac:dyDescent="0.3">
      <c r="A6" s="2" t="s">
        <v>7</v>
      </c>
      <c r="B6" s="3">
        <v>0.04</v>
      </c>
      <c r="C6" s="2">
        <v>1502</v>
      </c>
      <c r="D6" s="2">
        <f>B6*C6</f>
        <v>60.08</v>
      </c>
      <c r="E6" s="4">
        <f>B6*E$9</f>
        <v>1.2349338075479155</v>
      </c>
      <c r="F6" s="4">
        <f>(E6*10^-6)*(C6*10^3)</f>
        <v>1.854870578936969</v>
      </c>
      <c r="G6" s="2">
        <v>25</v>
      </c>
      <c r="H6" s="5">
        <f>(F6/G6)*10^3</f>
        <v>74.194823157478766</v>
      </c>
      <c r="L6" s="2"/>
      <c r="M6" s="2"/>
      <c r="N6" s="2"/>
      <c r="O6" s="5"/>
      <c r="P6" s="4"/>
      <c r="Q6" s="4"/>
      <c r="R6" s="8"/>
    </row>
    <row r="7" spans="1:18" x14ac:dyDescent="0.3">
      <c r="F7" s="1"/>
      <c r="G7" s="10"/>
      <c r="L7" s="2"/>
      <c r="M7" s="2"/>
      <c r="N7" s="2"/>
      <c r="O7" s="2"/>
      <c r="P7" s="6"/>
      <c r="Q7" s="9"/>
      <c r="R7" s="2"/>
    </row>
    <row r="8" spans="1:18" x14ac:dyDescent="0.3">
      <c r="D8" t="s">
        <v>9</v>
      </c>
      <c r="E8">
        <f>SUM(D2:D6)</f>
        <v>809.7600000000001</v>
      </c>
      <c r="G8" s="10"/>
    </row>
    <row r="9" spans="1:18" x14ac:dyDescent="0.3">
      <c r="D9" t="s">
        <v>13</v>
      </c>
      <c r="E9" s="1">
        <f>((25*10^-3)/E8)*10^6</f>
        <v>30.873345188697886</v>
      </c>
      <c r="F9" s="1"/>
      <c r="G9" s="11"/>
    </row>
    <row r="13" spans="1:18" s="6" customFormat="1" x14ac:dyDescent="0.3"/>
    <row r="14" spans="1:18" s="2" customFormat="1" x14ac:dyDescent="0.3"/>
    <row r="15" spans="1:18" s="2" customFormat="1" x14ac:dyDescent="0.3"/>
    <row r="16" spans="1:18" s="2" customFormat="1" x14ac:dyDescent="0.3"/>
    <row r="17" s="2" customFormat="1" x14ac:dyDescent="0.3"/>
    <row r="18" s="2" customFormat="1" x14ac:dyDescent="0.3"/>
    <row r="19" s="2" customFormat="1" x14ac:dyDescent="0.3"/>
  </sheetData>
  <phoneticPr fontId="5" type="noConversion"/>
  <printOptions gridLines="1"/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60BF-F18B-394C-AF9E-190BD7E4E2F7}">
  <dimension ref="A1"/>
  <sheetViews>
    <sheetView workbookViewId="0"/>
  </sheetViews>
  <sheetFormatPr defaultColWidth="11.19921875"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Nam Nguyen</cp:lastModifiedBy>
  <cp:lastPrinted>2017-01-03T17:56:29Z</cp:lastPrinted>
  <dcterms:created xsi:type="dcterms:W3CDTF">2017-01-03T16:56:40Z</dcterms:created>
  <dcterms:modified xsi:type="dcterms:W3CDTF">2021-07-19T18:42:53Z</dcterms:modified>
</cp:coreProperties>
</file>