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5-07-21\"/>
    </mc:Choice>
  </mc:AlternateContent>
  <xr:revisionPtr revIDLastSave="0" documentId="13_ncr:1_{67432829-46A3-4565-BD26-E2BB7072EC85}" xr6:coauthVersionLast="46" xr6:coauthVersionMax="46" xr10:uidLastSave="{00000000-0000-0000-0000-000000000000}"/>
  <bookViews>
    <workbookView xWindow="29700" yWindow="525" windowWidth="20400" windowHeight="14055" xr2:uid="{36AB114F-846E-D741-AD8B-E3248BFD8F66}"/>
  </bookViews>
  <sheets>
    <sheet name="Suppl. Table 7 (PURE reaction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K23" i="5"/>
  <c r="L23" i="5"/>
  <c r="M23" i="5"/>
  <c r="N23" i="5"/>
  <c r="J23" i="5"/>
  <c r="J24" i="5" s="1"/>
  <c r="M24" i="5"/>
  <c r="K12" i="5"/>
  <c r="K13" i="5" s="1"/>
  <c r="L12" i="5"/>
  <c r="M12" i="5"/>
  <c r="N12" i="5"/>
  <c r="J12" i="5"/>
  <c r="K4" i="5"/>
  <c r="L4" i="5"/>
  <c r="L5" i="5" s="1"/>
  <c r="M4" i="5"/>
  <c r="N4" i="5"/>
  <c r="J4" i="5"/>
  <c r="F23" i="5"/>
  <c r="F22" i="5"/>
  <c r="F5" i="5"/>
  <c r="L24" i="5" s="1"/>
  <c r="N13" i="5" l="1"/>
  <c r="M13" i="5"/>
  <c r="L13" i="5"/>
  <c r="N24" i="5"/>
  <c r="J13" i="5"/>
  <c r="K24" i="5"/>
  <c r="N5" i="5"/>
  <c r="M5" i="5"/>
  <c r="K5" i="5"/>
  <c r="J5" i="5"/>
  <c r="F26" i="5" l="1"/>
  <c r="F21" i="5"/>
  <c r="F8" i="5"/>
  <c r="F3" i="5"/>
  <c r="F7" i="5"/>
  <c r="F25" i="5" l="1"/>
  <c r="F6" i="5"/>
  <c r="F24" i="5"/>
  <c r="F28" i="5" l="1"/>
  <c r="F10" i="5" l="1"/>
</calcChain>
</file>

<file path=xl/sharedStrings.xml><?xml version="1.0" encoding="utf-8"?>
<sst xmlns="http://schemas.openxmlformats.org/spreadsheetml/2006/main" count="101" uniqueCount="45">
  <si>
    <t>Energy solution 2.5x</t>
  </si>
  <si>
    <t>mg/mL</t>
  </si>
  <si>
    <t>µM</t>
  </si>
  <si>
    <t>ng/µL</t>
  </si>
  <si>
    <t>nM</t>
  </si>
  <si>
    <t>bp</t>
  </si>
  <si>
    <t>g/mol</t>
  </si>
  <si>
    <t xml:space="preserve"> water</t>
  </si>
  <si>
    <t>eGFP</t>
  </si>
  <si>
    <t>DNA 1</t>
  </si>
  <si>
    <t>DNA 2</t>
  </si>
  <si>
    <t>×</t>
  </si>
  <si>
    <t xml:space="preserve"> tRNA Lys*</t>
  </si>
  <si>
    <t>Component</t>
  </si>
  <si>
    <t>Water</t>
  </si>
  <si>
    <t>PURE reaction setup for Tag-free ribosomes</t>
  </si>
  <si>
    <t>PURE reaction setup for His-Taged ribosomes</t>
  </si>
  <si>
    <t>Input concentration</t>
  </si>
  <si>
    <t>Unit</t>
  </si>
  <si>
    <t xml:space="preserve">Final concentration </t>
  </si>
  <si>
    <t>Calculation for DNA concentration</t>
  </si>
  <si>
    <t>DNA length</t>
  </si>
  <si>
    <t>Avg. MW of bp</t>
  </si>
  <si>
    <t>DNA length [bp]</t>
  </si>
  <si>
    <t>Additional components</t>
  </si>
  <si>
    <t xml:space="preserve">Protein solution** </t>
  </si>
  <si>
    <t>Final protein concentration [mg/mL]</t>
  </si>
  <si>
    <t>Ribosome solution (His-tag)***</t>
  </si>
  <si>
    <t>Ribosome solution ***</t>
  </si>
  <si>
    <t xml:space="preserve">*** ribosome concentration can be optimised by titration </t>
  </si>
  <si>
    <t>Input ribosome concetration:</t>
  </si>
  <si>
    <t>Input proteins concetration (determined by Bradfpord assay):</t>
  </si>
  <si>
    <t>Final ribosome concentration [mg/mL]</t>
  </si>
  <si>
    <t xml:space="preserve">** determine the optimal protein concentration by  titration </t>
  </si>
  <si>
    <t>Protein solution titration **</t>
  </si>
  <si>
    <t>Optional: Ribosome solution titration  (Tag-free)***</t>
  </si>
  <si>
    <t>Optional: Ribosome solution titration  (His-tag)***</t>
  </si>
  <si>
    <t xml:space="preserve">Total concetration of protein solution and stock buffer B is kept constant </t>
  </si>
  <si>
    <t>Volume for one reaction [µL]</t>
  </si>
  <si>
    <t>Total volume [µL]</t>
  </si>
  <si>
    <t>* use at final concentration 1x</t>
  </si>
  <si>
    <t>Protein solution [µL]</t>
  </si>
  <si>
    <t>Stock buffer B [µL]</t>
  </si>
  <si>
    <t>Ribosome solution [µL]</t>
  </si>
  <si>
    <t>Ribosom buffer [µL]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</si>
</sst>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/>
    </xf>
    <xf numFmtId="2" fontId="5" fillId="4" borderId="1" xfId="1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2" fontId="5" fillId="3" borderId="9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1" fontId="6" fillId="0" borderId="0" xfId="1" applyNumberFormat="1" applyFont="1" applyFill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2" fontId="5" fillId="3" borderId="25" xfId="1" applyNumberFormat="1" applyFont="1" applyFill="1" applyBorder="1" applyAlignment="1">
      <alignment horizontal="center"/>
    </xf>
    <xf numFmtId="0" fontId="4" fillId="0" borderId="0" xfId="1" applyFont="1"/>
    <xf numFmtId="0" fontId="2" fillId="0" borderId="0" xfId="1" applyFont="1"/>
    <xf numFmtId="0" fontId="0" fillId="0" borderId="11" xfId="1" applyFont="1" applyFill="1" applyBorder="1" applyAlignment="1">
      <alignment horizontal="center"/>
    </xf>
    <xf numFmtId="0" fontId="0" fillId="5" borderId="8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0" fontId="5" fillId="0" borderId="27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Fill="1" applyBorder="1"/>
    <xf numFmtId="0" fontId="3" fillId="0" borderId="0" xfId="1" applyBorder="1"/>
    <xf numFmtId="0" fontId="5" fillId="0" borderId="26" xfId="1" applyFont="1" applyBorder="1" applyAlignment="1">
      <alignment horizontal="center" vertical="center"/>
    </xf>
    <xf numFmtId="0" fontId="7" fillId="0" borderId="34" xfId="1" applyFont="1" applyBorder="1"/>
    <xf numFmtId="0" fontId="2" fillId="0" borderId="35" xfId="1" applyFont="1" applyBorder="1"/>
    <xf numFmtId="0" fontId="7" fillId="0" borderId="36" xfId="1" applyFont="1" applyBorder="1"/>
    <xf numFmtId="0" fontId="3" fillId="0" borderId="27" xfId="1" applyBorder="1" applyAlignment="1"/>
    <xf numFmtId="0" fontId="3" fillId="0" borderId="18" xfId="1" applyBorder="1" applyAlignment="1"/>
    <xf numFmtId="164" fontId="7" fillId="0" borderId="34" xfId="1" applyNumberFormat="1" applyFont="1" applyBorder="1"/>
    <xf numFmtId="0" fontId="5" fillId="0" borderId="26" xfId="1" applyFont="1" applyBorder="1" applyAlignment="1">
      <alignment horizontal="center" vertical="center" wrapText="1"/>
    </xf>
    <xf numFmtId="2" fontId="3" fillId="6" borderId="29" xfId="1" applyNumberFormat="1" applyFill="1" applyBorder="1"/>
    <xf numFmtId="2" fontId="3" fillId="6" borderId="30" xfId="1" applyNumberFormat="1" applyFill="1" applyBorder="1"/>
    <xf numFmtId="2" fontId="3" fillId="6" borderId="32" xfId="1" applyNumberFormat="1" applyFill="1" applyBorder="1"/>
    <xf numFmtId="2" fontId="3" fillId="6" borderId="33" xfId="1" applyNumberFormat="1" applyFill="1" applyBorder="1"/>
    <xf numFmtId="0" fontId="1" fillId="0" borderId="0" xfId="1" applyFont="1"/>
    <xf numFmtId="0" fontId="1" fillId="0" borderId="28" xfId="1" applyFont="1" applyBorder="1"/>
    <xf numFmtId="0" fontId="1" fillId="0" borderId="31" xfId="1" applyFont="1" applyBorder="1"/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B72A-2DDF-1745-B710-C2BA85B8736E}">
  <dimension ref="A1:P35"/>
  <sheetViews>
    <sheetView showGridLines="0" tabSelected="1" zoomScale="80" workbookViewId="0">
      <selection activeCell="I22" sqref="I22"/>
    </sheetView>
  </sheetViews>
  <sheetFormatPr defaultColWidth="10.6640625" defaultRowHeight="14.5" x14ac:dyDescent="0.35"/>
  <cols>
    <col min="1" max="1" width="30.6640625" style="1" customWidth="1"/>
    <col min="2" max="2" width="18.1640625" style="1" customWidth="1"/>
    <col min="3" max="3" width="6.5" style="1" customWidth="1"/>
    <col min="4" max="4" width="20" style="1" customWidth="1"/>
    <col min="5" max="5" width="6.6640625" style="1" customWidth="1"/>
    <col min="6" max="6" width="22.1640625" style="1" customWidth="1"/>
    <col min="7" max="7" width="48.33203125" style="1" customWidth="1"/>
    <col min="8" max="8" width="18.5" style="1" customWidth="1"/>
    <col min="9" max="9" width="31.83203125" style="1" customWidth="1"/>
    <col min="10" max="16384" width="10.6640625" style="1"/>
  </cols>
  <sheetData>
    <row r="1" spans="1:16" s="19" customFormat="1" ht="16" thickBot="1" x14ac:dyDescent="0.4">
      <c r="A1" s="39" t="s">
        <v>15</v>
      </c>
      <c r="I1" s="20" t="s">
        <v>34</v>
      </c>
      <c r="J1" s="15"/>
      <c r="K1" s="49"/>
      <c r="L1" s="49"/>
      <c r="M1" s="49"/>
      <c r="N1" s="50"/>
      <c r="O1" s="49"/>
    </row>
    <row r="2" spans="1:16" ht="41" customHeight="1" thickBot="1" x14ac:dyDescent="0.4">
      <c r="A2" s="3" t="s">
        <v>13</v>
      </c>
      <c r="B2" s="5" t="s">
        <v>17</v>
      </c>
      <c r="C2" s="4" t="s">
        <v>18</v>
      </c>
      <c r="D2" s="5" t="s">
        <v>19</v>
      </c>
      <c r="E2" s="4" t="s">
        <v>18</v>
      </c>
      <c r="F2" s="6" t="s">
        <v>38</v>
      </c>
      <c r="I2" s="59" t="s">
        <v>31</v>
      </c>
      <c r="J2" s="48">
        <v>20</v>
      </c>
      <c r="K2" s="47" t="s">
        <v>1</v>
      </c>
      <c r="L2" s="56"/>
      <c r="M2" s="56"/>
      <c r="N2" s="57"/>
      <c r="O2" s="51"/>
      <c r="P2" s="51"/>
    </row>
    <row r="3" spans="1:16" ht="16.5" thickTop="1" thickBot="1" x14ac:dyDescent="0.4">
      <c r="A3" s="7" t="s">
        <v>0</v>
      </c>
      <c r="B3" s="8">
        <v>2.5</v>
      </c>
      <c r="C3" s="9" t="s">
        <v>11</v>
      </c>
      <c r="D3" s="12">
        <v>1</v>
      </c>
      <c r="E3" s="9" t="s">
        <v>11</v>
      </c>
      <c r="F3" s="11">
        <f>$A$13*D3/B3</f>
        <v>4</v>
      </c>
      <c r="I3" s="54" t="s">
        <v>26</v>
      </c>
      <c r="J3" s="53">
        <v>2.4</v>
      </c>
      <c r="K3" s="53">
        <v>2.1</v>
      </c>
      <c r="L3" s="53">
        <v>1.8</v>
      </c>
      <c r="M3" s="53">
        <v>1.5</v>
      </c>
      <c r="N3" s="55">
        <v>1.2</v>
      </c>
      <c r="O3" s="51"/>
      <c r="P3" s="51"/>
    </row>
    <row r="4" spans="1:16" ht="15.5" x14ac:dyDescent="0.35">
      <c r="A4" s="7" t="s">
        <v>25</v>
      </c>
      <c r="B4" s="44"/>
      <c r="C4" s="9" t="s">
        <v>1</v>
      </c>
      <c r="D4" s="45"/>
      <c r="E4" s="10" t="s">
        <v>1</v>
      </c>
      <c r="F4" s="11">
        <f>A13*0.6/5</f>
        <v>1.2</v>
      </c>
      <c r="G4" s="40" t="s">
        <v>33</v>
      </c>
      <c r="H4" s="40"/>
      <c r="I4" s="65" t="s">
        <v>41</v>
      </c>
      <c r="J4" s="60">
        <f>J3*$A$13/$J$2</f>
        <v>1.2</v>
      </c>
      <c r="K4" s="60">
        <f>K3*$A$13/$J$2</f>
        <v>1.05</v>
      </c>
      <c r="L4" s="60">
        <f>L3*$A$13/$J$2</f>
        <v>0.9</v>
      </c>
      <c r="M4" s="60">
        <f>M3*$A$13/$J$2</f>
        <v>0.75</v>
      </c>
      <c r="N4" s="61">
        <f>N3*$A$13/$J$2</f>
        <v>0.6</v>
      </c>
      <c r="O4" s="51"/>
      <c r="P4" s="51"/>
    </row>
    <row r="5" spans="1:16" ht="16" thickBot="1" x14ac:dyDescent="0.4">
      <c r="A5" s="7" t="s">
        <v>28</v>
      </c>
      <c r="B5" s="44">
        <v>10</v>
      </c>
      <c r="C5" s="9" t="s">
        <v>2</v>
      </c>
      <c r="D5" s="44">
        <v>1.8</v>
      </c>
      <c r="E5" s="10" t="s">
        <v>2</v>
      </c>
      <c r="F5" s="11">
        <f>A13*0.9/5</f>
        <v>1.8</v>
      </c>
      <c r="G5" s="40" t="s">
        <v>29</v>
      </c>
      <c r="H5" s="40"/>
      <c r="I5" s="66" t="s">
        <v>42</v>
      </c>
      <c r="J5" s="62">
        <f>$F$4-J4</f>
        <v>0</v>
      </c>
      <c r="K5" s="62">
        <f t="shared" ref="K5:N5" si="0">$F$4-K4</f>
        <v>0.14999999999999991</v>
      </c>
      <c r="L5" s="62">
        <f t="shared" si="0"/>
        <v>0.29999999999999993</v>
      </c>
      <c r="M5" s="62">
        <f t="shared" si="0"/>
        <v>0.44999999999999996</v>
      </c>
      <c r="N5" s="63">
        <f t="shared" si="0"/>
        <v>0.6</v>
      </c>
      <c r="O5" s="51"/>
      <c r="P5" s="51"/>
    </row>
    <row r="6" spans="1:16" ht="15.5" x14ac:dyDescent="0.35">
      <c r="A6" s="7" t="s">
        <v>9</v>
      </c>
      <c r="B6" s="13">
        <v>100</v>
      </c>
      <c r="C6" s="9" t="s">
        <v>3</v>
      </c>
      <c r="D6" s="13">
        <v>4</v>
      </c>
      <c r="E6" s="10" t="s">
        <v>4</v>
      </c>
      <c r="F6" s="11">
        <f>(($A$13*D6*B16*D16)/B6)*(10^(-6))</f>
        <v>0.25739999999999996</v>
      </c>
      <c r="I6" s="40" t="s">
        <v>37</v>
      </c>
      <c r="O6" s="51"/>
      <c r="P6" s="51"/>
    </row>
    <row r="7" spans="1:16" ht="15.5" x14ac:dyDescent="0.35">
      <c r="A7" s="25" t="s">
        <v>10</v>
      </c>
      <c r="B7" s="26">
        <v>100</v>
      </c>
      <c r="C7" s="9" t="s">
        <v>3</v>
      </c>
      <c r="D7" s="26">
        <v>0</v>
      </c>
      <c r="E7" s="10" t="s">
        <v>4</v>
      </c>
      <c r="F7" s="11">
        <f>(($A$13*D7*B17*D17)/B7)*(10^(-6))</f>
        <v>0</v>
      </c>
      <c r="O7" s="51"/>
      <c r="P7" s="51"/>
    </row>
    <row r="8" spans="1:16" ht="15.5" x14ac:dyDescent="0.35">
      <c r="A8" s="25" t="s">
        <v>12</v>
      </c>
      <c r="B8" s="26">
        <v>25</v>
      </c>
      <c r="C8" s="9" t="s">
        <v>11</v>
      </c>
      <c r="D8" s="26"/>
      <c r="E8" s="9" t="s">
        <v>11</v>
      </c>
      <c r="F8" s="11">
        <f t="shared" ref="F8" si="1">$A$13*D8/B8</f>
        <v>0</v>
      </c>
      <c r="G8" s="64" t="s">
        <v>40</v>
      </c>
      <c r="H8" s="40"/>
      <c r="O8" s="51"/>
      <c r="P8" s="51"/>
    </row>
    <row r="9" spans="1:16" ht="16" thickBot="1" x14ac:dyDescent="0.4">
      <c r="A9" s="42" t="s">
        <v>24</v>
      </c>
      <c r="B9" s="26"/>
      <c r="C9" s="9"/>
      <c r="D9" s="26"/>
      <c r="E9" s="9"/>
      <c r="F9" s="11"/>
      <c r="I9" s="20" t="s">
        <v>35</v>
      </c>
      <c r="J9" s="15"/>
      <c r="K9" s="49"/>
      <c r="L9" s="49"/>
      <c r="M9" s="49"/>
      <c r="N9" s="50"/>
    </row>
    <row r="10" spans="1:16" ht="16" thickBot="1" x14ac:dyDescent="0.4">
      <c r="A10" s="41" t="s">
        <v>14</v>
      </c>
      <c r="B10" s="16"/>
      <c r="C10" s="17"/>
      <c r="D10" s="16"/>
      <c r="E10" s="17"/>
      <c r="F10" s="38">
        <f>A13-(SUM(F3:F8))</f>
        <v>2.7426000000000004</v>
      </c>
      <c r="I10" s="52" t="s">
        <v>30</v>
      </c>
      <c r="J10" s="48">
        <v>15</v>
      </c>
      <c r="K10" s="47" t="s">
        <v>2</v>
      </c>
      <c r="L10" s="56"/>
      <c r="M10" s="56"/>
      <c r="N10" s="57"/>
    </row>
    <row r="11" spans="1:16" ht="16" thickBot="1" x14ac:dyDescent="0.4">
      <c r="A11" s="14"/>
      <c r="B11" s="15"/>
      <c r="C11" s="15"/>
      <c r="D11" s="15"/>
      <c r="E11" s="15"/>
      <c r="F11" s="15"/>
      <c r="I11" s="54" t="s">
        <v>32</v>
      </c>
      <c r="J11" s="58">
        <v>2.7</v>
      </c>
      <c r="K11" s="53">
        <v>2.25</v>
      </c>
      <c r="L11" s="53">
        <v>1.8</v>
      </c>
      <c r="M11" s="53">
        <v>1.35</v>
      </c>
      <c r="N11" s="55">
        <v>0.9</v>
      </c>
    </row>
    <row r="12" spans="1:16" ht="15.5" x14ac:dyDescent="0.35">
      <c r="A12" s="29" t="s">
        <v>39</v>
      </c>
      <c r="B12" s="20"/>
      <c r="C12" s="15"/>
      <c r="D12" s="15"/>
      <c r="E12" s="15"/>
      <c r="F12" s="15"/>
      <c r="I12" s="65" t="s">
        <v>43</v>
      </c>
      <c r="J12" s="60">
        <f>J11*$A$13/$J$10</f>
        <v>1.8</v>
      </c>
      <c r="K12" s="60">
        <f>K11*$A$13/$J$10</f>
        <v>1.5</v>
      </c>
      <c r="L12" s="60">
        <f>L11*$A$13/$J$10</f>
        <v>1.2</v>
      </c>
      <c r="M12" s="60">
        <f>M11*$A$13/$J$10</f>
        <v>0.9</v>
      </c>
      <c r="N12" s="61">
        <f>N11*$A$13/$J$10</f>
        <v>0.6</v>
      </c>
    </row>
    <row r="13" spans="1:16" ht="16" thickBot="1" x14ac:dyDescent="0.4">
      <c r="A13" s="30">
        <v>10</v>
      </c>
      <c r="B13" s="15"/>
      <c r="C13" s="15"/>
      <c r="D13" s="15"/>
      <c r="E13" s="15"/>
      <c r="F13" s="15"/>
      <c r="I13" s="66" t="s">
        <v>44</v>
      </c>
      <c r="J13" s="62">
        <f>$F$5-J12</f>
        <v>0</v>
      </c>
      <c r="K13" s="62">
        <f t="shared" ref="K13:N13" si="2">$F$5-K12</f>
        <v>0.30000000000000004</v>
      </c>
      <c r="L13" s="62">
        <f t="shared" si="2"/>
        <v>0.60000000000000009</v>
      </c>
      <c r="M13" s="62">
        <f t="shared" si="2"/>
        <v>0.9</v>
      </c>
      <c r="N13" s="63">
        <f t="shared" si="2"/>
        <v>1.2000000000000002</v>
      </c>
    </row>
    <row r="14" spans="1:16" ht="16" thickBot="1" x14ac:dyDescent="0.4">
      <c r="A14" s="14"/>
      <c r="B14" s="15"/>
      <c r="C14" s="15"/>
      <c r="D14" s="15"/>
      <c r="E14" s="15"/>
      <c r="F14" s="15"/>
    </row>
    <row r="15" spans="1:16" ht="16" thickBot="1" x14ac:dyDescent="0.4">
      <c r="A15" s="32" t="s">
        <v>20</v>
      </c>
      <c r="B15" s="33" t="s">
        <v>23</v>
      </c>
      <c r="C15" s="34" t="s">
        <v>18</v>
      </c>
      <c r="D15" s="33" t="s">
        <v>22</v>
      </c>
      <c r="E15" s="35" t="s">
        <v>18</v>
      </c>
      <c r="F15" s="20"/>
    </row>
    <row r="16" spans="1:16" ht="16" thickTop="1" x14ac:dyDescent="0.35">
      <c r="A16" s="21" t="s">
        <v>8</v>
      </c>
      <c r="B16" s="22">
        <v>990</v>
      </c>
      <c r="C16" s="23" t="s">
        <v>5</v>
      </c>
      <c r="D16" s="24">
        <v>650</v>
      </c>
      <c r="E16" s="36" t="s">
        <v>6</v>
      </c>
      <c r="F16" s="20"/>
    </row>
    <row r="17" spans="1:14" ht="16" thickBot="1" x14ac:dyDescent="0.4">
      <c r="A17" s="28"/>
      <c r="B17" s="27"/>
      <c r="C17" s="17" t="s">
        <v>5</v>
      </c>
      <c r="D17" s="16">
        <v>650</v>
      </c>
      <c r="E17" s="37" t="s">
        <v>6</v>
      </c>
      <c r="F17" s="31"/>
    </row>
    <row r="18" spans="1:14" ht="15.5" x14ac:dyDescent="0.35">
      <c r="A18" s="15"/>
      <c r="B18" s="15"/>
      <c r="C18" s="15"/>
      <c r="D18" s="15"/>
      <c r="E18" s="15"/>
      <c r="F18" s="18"/>
    </row>
    <row r="19" spans="1:14" ht="16" thickBot="1" x14ac:dyDescent="0.4">
      <c r="A19" s="39" t="s">
        <v>16</v>
      </c>
      <c r="B19" s="19"/>
      <c r="C19" s="19"/>
      <c r="D19" s="19"/>
      <c r="E19" s="19"/>
      <c r="F19" s="19"/>
    </row>
    <row r="20" spans="1:14" s="2" customFormat="1" ht="38" customHeight="1" thickBot="1" x14ac:dyDescent="0.4">
      <c r="A20" s="3" t="s">
        <v>13</v>
      </c>
      <c r="B20" s="5" t="s">
        <v>17</v>
      </c>
      <c r="C20" s="4" t="s">
        <v>18</v>
      </c>
      <c r="D20" s="5" t="s">
        <v>19</v>
      </c>
      <c r="E20" s="4" t="s">
        <v>18</v>
      </c>
      <c r="F20" s="6" t="s">
        <v>38</v>
      </c>
      <c r="I20" s="20" t="s">
        <v>36</v>
      </c>
      <c r="J20" s="15"/>
      <c r="K20" s="49"/>
      <c r="L20" s="49"/>
      <c r="M20" s="49"/>
      <c r="N20" s="50"/>
    </row>
    <row r="21" spans="1:14" ht="16.5" thickTop="1" thickBot="1" x14ac:dyDescent="0.4">
      <c r="A21" s="7" t="s">
        <v>0</v>
      </c>
      <c r="B21" s="8">
        <v>2.5</v>
      </c>
      <c r="C21" s="9" t="s">
        <v>11</v>
      </c>
      <c r="D21" s="12">
        <v>1</v>
      </c>
      <c r="E21" s="9" t="s">
        <v>11</v>
      </c>
      <c r="F21" s="11">
        <f>$A$31*D21/B21</f>
        <v>4</v>
      </c>
      <c r="I21" s="52" t="s">
        <v>30</v>
      </c>
      <c r="J21" s="48">
        <v>10</v>
      </c>
      <c r="K21" s="47" t="s">
        <v>2</v>
      </c>
      <c r="L21" s="56"/>
      <c r="M21" s="56"/>
      <c r="N21" s="57"/>
    </row>
    <row r="22" spans="1:14" ht="16" thickBot="1" x14ac:dyDescent="0.4">
      <c r="A22" s="7" t="s">
        <v>25</v>
      </c>
      <c r="B22" s="44"/>
      <c r="C22" s="9" t="s">
        <v>1</v>
      </c>
      <c r="D22" s="45"/>
      <c r="E22" s="10" t="s">
        <v>1</v>
      </c>
      <c r="F22" s="11">
        <f>A31*0.6/5</f>
        <v>1.2</v>
      </c>
      <c r="G22" s="40" t="s">
        <v>33</v>
      </c>
      <c r="H22" s="40"/>
      <c r="I22" s="54" t="s">
        <v>32</v>
      </c>
      <c r="J22" s="58">
        <v>1.8</v>
      </c>
      <c r="K22" s="53">
        <v>1.4</v>
      </c>
      <c r="L22" s="53">
        <v>1</v>
      </c>
      <c r="M22" s="53">
        <v>0.6</v>
      </c>
      <c r="N22" s="55">
        <v>0.3</v>
      </c>
    </row>
    <row r="23" spans="1:14" ht="15.5" x14ac:dyDescent="0.35">
      <c r="A23" s="7" t="s">
        <v>27</v>
      </c>
      <c r="B23" s="44">
        <v>3.45</v>
      </c>
      <c r="C23" s="9" t="s">
        <v>2</v>
      </c>
      <c r="D23" s="46">
        <v>0.62</v>
      </c>
      <c r="E23" s="10" t="s">
        <v>2</v>
      </c>
      <c r="F23" s="11">
        <f>A31*0.9/5</f>
        <v>1.8</v>
      </c>
      <c r="G23" s="40" t="s">
        <v>29</v>
      </c>
      <c r="H23" s="40"/>
      <c r="I23" s="65" t="s">
        <v>43</v>
      </c>
      <c r="J23" s="60">
        <f>J22*$A$13/$J$21</f>
        <v>1.8</v>
      </c>
      <c r="K23" s="60">
        <f>K22*$A$13/$J$21</f>
        <v>1.4</v>
      </c>
      <c r="L23" s="60">
        <f>L22*$A$13/$J$21</f>
        <v>1</v>
      </c>
      <c r="M23" s="60">
        <f>M22*$A$13/$J$21</f>
        <v>0.6</v>
      </c>
      <c r="N23" s="61">
        <f>N22*$A$13/$J$21</f>
        <v>0.3</v>
      </c>
    </row>
    <row r="24" spans="1:14" ht="16" thickBot="1" x14ac:dyDescent="0.4">
      <c r="A24" s="7" t="s">
        <v>9</v>
      </c>
      <c r="B24" s="13">
        <v>100</v>
      </c>
      <c r="C24" s="9" t="s">
        <v>3</v>
      </c>
      <c r="D24" s="13">
        <v>4</v>
      </c>
      <c r="E24" s="10" t="s">
        <v>4</v>
      </c>
      <c r="F24" s="11">
        <f>(($A$31*D24*B34*D34)/B24)*(10^(-6))</f>
        <v>0.25739999999999996</v>
      </c>
      <c r="I24" s="66" t="s">
        <v>44</v>
      </c>
      <c r="J24" s="62">
        <f>$F$5-J23</f>
        <v>0</v>
      </c>
      <c r="K24" s="62">
        <f t="shared" ref="K24" si="3">$F$5-K23</f>
        <v>0.40000000000000013</v>
      </c>
      <c r="L24" s="62">
        <f t="shared" ref="L24" si="4">$F$5-L23</f>
        <v>0.8</v>
      </c>
      <c r="M24" s="62">
        <f t="shared" ref="M24" si="5">$F$5-M23</f>
        <v>1.2000000000000002</v>
      </c>
      <c r="N24" s="63">
        <f t="shared" ref="N24" si="6">$F$5-N23</f>
        <v>1.5</v>
      </c>
    </row>
    <row r="25" spans="1:14" ht="15.5" x14ac:dyDescent="0.35">
      <c r="A25" s="25" t="s">
        <v>10</v>
      </c>
      <c r="B25" s="26">
        <v>100</v>
      </c>
      <c r="C25" s="9" t="s">
        <v>3</v>
      </c>
      <c r="D25" s="26"/>
      <c r="E25" s="10" t="s">
        <v>4</v>
      </c>
      <c r="F25" s="11">
        <f>(($A$31*D25*B35*D35)/B25)*(10^(-6))</f>
        <v>0</v>
      </c>
    </row>
    <row r="26" spans="1:14" ht="15.5" x14ac:dyDescent="0.35">
      <c r="A26" s="25" t="s">
        <v>12</v>
      </c>
      <c r="B26" s="26">
        <v>25</v>
      </c>
      <c r="C26" s="9" t="s">
        <v>11</v>
      </c>
      <c r="D26" s="26"/>
      <c r="E26" s="9" t="s">
        <v>11</v>
      </c>
      <c r="F26" s="11">
        <f t="shared" ref="F26" si="7">$A$31*D26/B26</f>
        <v>0</v>
      </c>
      <c r="G26" s="64" t="s">
        <v>40</v>
      </c>
      <c r="H26" s="40"/>
    </row>
    <row r="27" spans="1:14" ht="15.5" x14ac:dyDescent="0.35">
      <c r="A27" s="42" t="s">
        <v>24</v>
      </c>
      <c r="B27" s="26"/>
      <c r="C27" s="9"/>
      <c r="D27" s="26"/>
      <c r="E27" s="9"/>
      <c r="F27" s="11"/>
    </row>
    <row r="28" spans="1:14" ht="16" thickBot="1" x14ac:dyDescent="0.4">
      <c r="A28" s="43" t="s">
        <v>7</v>
      </c>
      <c r="B28" s="16"/>
      <c r="C28" s="17"/>
      <c r="D28" s="16"/>
      <c r="E28" s="17"/>
      <c r="F28" s="38">
        <f>A31-(SUM(F21:F26))</f>
        <v>2.7426000000000004</v>
      </c>
    </row>
    <row r="29" spans="1:14" ht="16" thickBot="1" x14ac:dyDescent="0.4">
      <c r="A29" s="14"/>
      <c r="B29" s="15"/>
      <c r="C29" s="15"/>
      <c r="D29" s="15"/>
      <c r="E29" s="15"/>
      <c r="F29" s="15"/>
    </row>
    <row r="30" spans="1:14" ht="15.5" x14ac:dyDescent="0.35">
      <c r="A30" s="29" t="s">
        <v>39</v>
      </c>
      <c r="B30" s="20"/>
      <c r="C30" s="15"/>
      <c r="D30" s="15"/>
      <c r="E30" s="15"/>
      <c r="F30" s="15"/>
    </row>
    <row r="31" spans="1:14" ht="16" thickBot="1" x14ac:dyDescent="0.4">
      <c r="A31" s="30">
        <v>10</v>
      </c>
      <c r="B31" s="15"/>
      <c r="C31" s="15"/>
      <c r="D31" s="15"/>
      <c r="E31" s="15"/>
      <c r="F31" s="15"/>
    </row>
    <row r="32" spans="1:14" ht="16" thickBot="1" x14ac:dyDescent="0.4">
      <c r="A32" s="14"/>
      <c r="B32" s="15"/>
      <c r="C32" s="15"/>
      <c r="D32" s="15"/>
      <c r="E32" s="15"/>
      <c r="F32" s="15"/>
    </row>
    <row r="33" spans="1:6" ht="16" thickBot="1" x14ac:dyDescent="0.4">
      <c r="A33" s="32" t="s">
        <v>20</v>
      </c>
      <c r="B33" s="33" t="s">
        <v>21</v>
      </c>
      <c r="C33" s="34" t="s">
        <v>18</v>
      </c>
      <c r="D33" s="33" t="s">
        <v>22</v>
      </c>
      <c r="E33" s="35" t="s">
        <v>18</v>
      </c>
      <c r="F33" s="20"/>
    </row>
    <row r="34" spans="1:6" ht="16" thickTop="1" x14ac:dyDescent="0.35">
      <c r="A34" s="21" t="s">
        <v>8</v>
      </c>
      <c r="B34" s="22">
        <v>990</v>
      </c>
      <c r="C34" s="23" t="s">
        <v>5</v>
      </c>
      <c r="D34" s="24">
        <v>650</v>
      </c>
      <c r="E34" s="36" t="s">
        <v>6</v>
      </c>
      <c r="F34" s="20"/>
    </row>
    <row r="35" spans="1:6" ht="16" thickBot="1" x14ac:dyDescent="0.4">
      <c r="A35" s="28"/>
      <c r="B35" s="27"/>
      <c r="C35" s="17" t="s">
        <v>5</v>
      </c>
      <c r="D35" s="16">
        <v>650</v>
      </c>
      <c r="E35" s="37" t="s">
        <v>6</v>
      </c>
      <c r="F35" s="3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7 (PURE reaction)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Amit G krishnan</cp:lastModifiedBy>
  <dcterms:created xsi:type="dcterms:W3CDTF">2020-07-12T09:49:00Z</dcterms:created>
  <dcterms:modified xsi:type="dcterms:W3CDTF">2021-05-19T10:08:25Z</dcterms:modified>
</cp:coreProperties>
</file>