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itg\Downloads\05-07-21\"/>
    </mc:Choice>
  </mc:AlternateContent>
  <xr:revisionPtr revIDLastSave="0" documentId="13_ncr:1_{1E2CF88A-9075-4602-A22C-3FC2B309BFE5}" xr6:coauthVersionLast="46" xr6:coauthVersionMax="46" xr10:uidLastSave="{00000000-0000-0000-0000-000000000000}"/>
  <bookViews>
    <workbookView xWindow="2590" yWindow="510" windowWidth="14400" windowHeight="8390" xr2:uid="{36AB114F-846E-D741-AD8B-E3248BFD8F66}"/>
  </bookViews>
  <sheets>
    <sheet name="Suppl. Table 2 (Buffers)" sheetId="1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5" l="1"/>
  <c r="F12" i="15"/>
  <c r="N44" i="15"/>
  <c r="J42" i="15"/>
  <c r="N41" i="15"/>
  <c r="J41" i="15"/>
  <c r="F41" i="15"/>
  <c r="J40" i="15"/>
  <c r="F40" i="15"/>
  <c r="N39" i="15"/>
  <c r="J38" i="15"/>
  <c r="F38" i="15"/>
  <c r="J37" i="15"/>
  <c r="F37" i="15"/>
  <c r="N36" i="15"/>
  <c r="Z30" i="15"/>
  <c r="V30" i="15"/>
  <c r="R30" i="15"/>
  <c r="N30" i="15"/>
  <c r="J30" i="15"/>
  <c r="F30" i="15"/>
  <c r="V29" i="15"/>
  <c r="N28" i="15"/>
  <c r="J28" i="15"/>
  <c r="V27" i="15"/>
  <c r="Z26" i="15"/>
  <c r="V26" i="15"/>
  <c r="R26" i="15"/>
  <c r="J26" i="15"/>
  <c r="F26" i="15"/>
  <c r="Z25" i="15"/>
  <c r="V25" i="15"/>
  <c r="R25" i="15"/>
  <c r="N25" i="15"/>
  <c r="J25" i="15"/>
  <c r="F25" i="15"/>
  <c r="Z24" i="15"/>
  <c r="V24" i="15"/>
  <c r="R24" i="15"/>
  <c r="N24" i="15"/>
  <c r="J24" i="15"/>
  <c r="F24" i="15"/>
  <c r="V18" i="15"/>
  <c r="R18" i="15"/>
  <c r="N18" i="15"/>
  <c r="J18" i="15"/>
  <c r="F18" i="15"/>
  <c r="V17" i="15"/>
  <c r="R17" i="15"/>
  <c r="J16" i="15"/>
  <c r="V15" i="15"/>
  <c r="R15" i="15"/>
  <c r="N15" i="15"/>
  <c r="J15" i="15"/>
  <c r="V14" i="15"/>
  <c r="R14" i="15"/>
  <c r="N14" i="15"/>
  <c r="J14" i="15"/>
  <c r="F14" i="15"/>
  <c r="V12" i="15"/>
  <c r="R12" i="15"/>
  <c r="N12" i="15"/>
  <c r="J12" i="15"/>
  <c r="E7" i="15"/>
  <c r="E6" i="15"/>
  <c r="E5" i="15"/>
  <c r="E4" i="15"/>
  <c r="E3" i="15"/>
</calcChain>
</file>

<file path=xl/sharedStrings.xml><?xml version="1.0" encoding="utf-8"?>
<sst xmlns="http://schemas.openxmlformats.org/spreadsheetml/2006/main" count="236" uniqueCount="52">
  <si>
    <t>Suspension buffer </t>
  </si>
  <si>
    <t>Buffer C</t>
  </si>
  <si>
    <t>Buffer D</t>
  </si>
  <si>
    <t>Ribosome buffer</t>
  </si>
  <si>
    <t>mM</t>
  </si>
  <si>
    <t>Magnesium acetate</t>
  </si>
  <si>
    <t>Potassium chloride </t>
  </si>
  <si>
    <t>Ammonium chloride </t>
  </si>
  <si>
    <t xml:space="preserve">Stock solution </t>
  </si>
  <si>
    <t>Mass [g]</t>
  </si>
  <si>
    <t>Volume [L]</t>
  </si>
  <si>
    <t>Concentration [M]</t>
  </si>
  <si>
    <t>mL</t>
  </si>
  <si>
    <t>g</t>
  </si>
  <si>
    <t>Suspension buffer (high salt)</t>
  </si>
  <si>
    <t>Magnesium chloride </t>
  </si>
  <si>
    <t>Glycerol </t>
  </si>
  <si>
    <t>Ammonium sulfate*</t>
  </si>
  <si>
    <t>Stock buffer B </t>
  </si>
  <si>
    <t>Buffer HT</t>
  </si>
  <si>
    <t>Buffer B</t>
  </si>
  <si>
    <t>Buffer A</t>
  </si>
  <si>
    <t>TrisHCl (pH=7.6)</t>
  </si>
  <si>
    <t>Lysis buffer</t>
  </si>
  <si>
    <t>HEPES**</t>
  </si>
  <si>
    <t>Sucrose*</t>
  </si>
  <si>
    <t>Elution  buffer</t>
  </si>
  <si>
    <t>Imidazole (pH=7)</t>
  </si>
  <si>
    <t>Ribosome purification components</t>
  </si>
  <si>
    <t>Protein solution purification components</t>
  </si>
  <si>
    <t>His-ribosome purification components</t>
  </si>
  <si>
    <t>Stock solutions</t>
  </si>
  <si>
    <t>Mw [g/mol]</t>
  </si>
  <si>
    <t>total buffer volume</t>
  </si>
  <si>
    <t>concentration</t>
  </si>
  <si>
    <t>volume</t>
  </si>
  <si>
    <t>Cushion buffer </t>
  </si>
  <si>
    <t>Ammonium chloride*</t>
  </si>
  <si>
    <t>* weighed directly to the buffer without preparing a prior stock solution</t>
  </si>
  <si>
    <t xml:space="preserve">Notes </t>
  </si>
  <si>
    <t>TrisHCl (pH=7.6) (TrisBase, HCl)</t>
  </si>
  <si>
    <t>TCEP**</t>
  </si>
  <si>
    <t>β-mercaptoethanol**</t>
  </si>
  <si>
    <t>**add just before use</t>
  </si>
  <si>
    <t>Stock buffer A</t>
  </si>
  <si>
    <t>Add the required mass, fill with water to the required volume.</t>
  </si>
  <si>
    <t>Add the required mass, fill with water to 80%, adjust the pH to 7 with HCl, and fill with water to the required volume.</t>
  </si>
  <si>
    <t>Add the required mass of TrisBase, fill with water to 80%, adjust the pH to 7.6 with HCl, and fill with water to the required volume.</t>
  </si>
  <si>
    <t xml:space="preserve">Add the required mass, fill with water to the required volume. Filter sterile and store at 4ºC </t>
  </si>
  <si>
    <t>(v/v)</t>
  </si>
  <si>
    <t>MW [g/mol]</t>
  </si>
  <si>
    <t>(w/v)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</si>
</sst>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rgb="FF4D4D4D"/>
      <name val="Calibri"/>
      <family val="2"/>
      <scheme val="minor"/>
    </font>
    <font>
      <sz val="12"/>
      <color theme="2" tint="-0.74999237037263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/>
    </xf>
    <xf numFmtId="9" fontId="2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22" xfId="0" applyFont="1" applyBorder="1" applyAlignment="1">
      <alignment horizont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5" borderId="21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4" borderId="3" xfId="0" applyNumberFormat="1" applyFill="1" applyBorder="1" applyAlignment="1">
      <alignment horizontal="center"/>
    </xf>
    <xf numFmtId="0" fontId="0" fillId="3" borderId="11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4" fontId="0" fillId="4" borderId="11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/>
    </xf>
    <xf numFmtId="2" fontId="0" fillId="2" borderId="11" xfId="0" applyNumberFormat="1" applyFill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3" borderId="32" xfId="0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0" fillId="2" borderId="28" xfId="0" applyNumberFormat="1" applyFill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1" fontId="0" fillId="4" borderId="3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0" fillId="4" borderId="3" xfId="0" applyNumberFormat="1" applyFill="1" applyBorder="1" applyAlignment="1">
      <alignment horizontal="center" vertical="center"/>
    </xf>
    <xf numFmtId="164" fontId="0" fillId="4" borderId="11" xfId="0" applyNumberForma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5" borderId="0" xfId="0" applyFill="1"/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6" borderId="5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3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A7738C02-C482-2042-934D-D941E20223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6DCF0-EC34-A049-A940-6566A17296C4}">
  <dimension ref="A1:AB56"/>
  <sheetViews>
    <sheetView tabSelected="1" topLeftCell="A73" zoomScale="70" zoomScaleNormal="70" workbookViewId="0">
      <pane xSplit="1" topLeftCell="B1" activePane="topRight" state="frozen"/>
      <selection pane="topRight" activeCell="W32" sqref="W32"/>
    </sheetView>
  </sheetViews>
  <sheetFormatPr defaultColWidth="10.6640625" defaultRowHeight="15.5" x14ac:dyDescent="0.35"/>
  <cols>
    <col min="1" max="1" width="28" customWidth="1"/>
    <col min="2" max="2" width="14.1640625" style="30" customWidth="1"/>
    <col min="3" max="3" width="20.6640625" customWidth="1"/>
    <col min="4" max="4" width="9.1640625" customWidth="1"/>
    <col min="5" max="5" width="9" customWidth="1"/>
    <col min="7" max="7" width="7" customWidth="1"/>
    <col min="8" max="8" width="8.6640625" customWidth="1"/>
    <col min="9" max="9" width="8.5" customWidth="1"/>
    <col min="10" max="10" width="9.5" customWidth="1"/>
    <col min="11" max="11" width="6.5" customWidth="1"/>
    <col min="12" max="12" width="9.1640625" customWidth="1"/>
    <col min="13" max="13" width="8.1640625" customWidth="1"/>
    <col min="14" max="14" width="9.1640625" customWidth="1"/>
    <col min="15" max="15" width="7.1640625" customWidth="1"/>
    <col min="16" max="16" width="8" customWidth="1"/>
    <col min="17" max="17" width="8.5" customWidth="1"/>
    <col min="18" max="18" width="9.5" customWidth="1"/>
    <col min="19" max="19" width="7" customWidth="1"/>
    <col min="20" max="20" width="7.6640625" customWidth="1"/>
    <col min="21" max="22" width="8.6640625" customWidth="1"/>
    <col min="23" max="23" width="6.1640625" customWidth="1"/>
    <col min="24" max="24" width="8" customWidth="1"/>
    <col min="25" max="26" width="8.1640625" customWidth="1"/>
    <col min="27" max="27" width="6.6640625" customWidth="1"/>
    <col min="29" max="29" width="9.5" customWidth="1"/>
  </cols>
  <sheetData>
    <row r="1" spans="1:23" ht="25.25" customHeight="1" x14ac:dyDescent="0.35">
      <c r="A1" s="64" t="s">
        <v>31</v>
      </c>
      <c r="B1" s="66" t="s">
        <v>8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8"/>
    </row>
    <row r="2" spans="1:23" ht="34" x14ac:dyDescent="0.35">
      <c r="A2" s="65"/>
      <c r="B2" s="1" t="s">
        <v>32</v>
      </c>
      <c r="C2" s="2" t="s">
        <v>11</v>
      </c>
      <c r="D2" s="2" t="s">
        <v>10</v>
      </c>
      <c r="E2" s="2" t="s">
        <v>9</v>
      </c>
      <c r="F2" s="69" t="s">
        <v>39</v>
      </c>
      <c r="G2" s="69"/>
      <c r="H2" s="69"/>
      <c r="I2" s="69"/>
      <c r="J2" s="69"/>
      <c r="K2" s="69"/>
      <c r="L2" s="69"/>
      <c r="M2" s="69"/>
      <c r="N2" s="69"/>
      <c r="O2" s="69"/>
      <c r="P2" s="69"/>
      <c r="Q2" s="70"/>
    </row>
    <row r="3" spans="1:23" x14ac:dyDescent="0.35">
      <c r="A3" s="3" t="s">
        <v>5</v>
      </c>
      <c r="B3" s="7">
        <v>214.45</v>
      </c>
      <c r="C3" s="20">
        <v>1</v>
      </c>
      <c r="D3" s="21">
        <v>0.25</v>
      </c>
      <c r="E3" s="22">
        <f>(D3*C3)*B3</f>
        <v>53.612499999999997</v>
      </c>
      <c r="F3" s="62" t="s">
        <v>48</v>
      </c>
      <c r="G3" s="62"/>
      <c r="H3" s="62"/>
      <c r="I3" s="62"/>
      <c r="J3" s="62"/>
      <c r="K3" s="62"/>
      <c r="L3" s="62"/>
      <c r="M3" s="62"/>
      <c r="N3" s="62"/>
      <c r="O3" s="62"/>
      <c r="P3" s="62"/>
      <c r="Q3" s="63"/>
    </row>
    <row r="4" spans="1:23" x14ac:dyDescent="0.35">
      <c r="A4" s="3" t="s">
        <v>6</v>
      </c>
      <c r="B4" s="7">
        <v>74.55</v>
      </c>
      <c r="C4" s="20">
        <v>2</v>
      </c>
      <c r="D4" s="21">
        <v>1</v>
      </c>
      <c r="E4" s="22">
        <f>(D4*C4)*B4</f>
        <v>149.1</v>
      </c>
      <c r="F4" s="62" t="s">
        <v>45</v>
      </c>
      <c r="G4" s="62"/>
      <c r="H4" s="62"/>
      <c r="I4" s="62"/>
      <c r="J4" s="62"/>
      <c r="K4" s="62"/>
      <c r="L4" s="62"/>
      <c r="M4" s="62"/>
      <c r="N4" s="62"/>
      <c r="O4" s="62"/>
      <c r="P4" s="62"/>
      <c r="Q4" s="63"/>
    </row>
    <row r="5" spans="1:23" x14ac:dyDescent="0.35">
      <c r="A5" s="3" t="s">
        <v>7</v>
      </c>
      <c r="B5" s="7">
        <v>53.49</v>
      </c>
      <c r="C5" s="20">
        <v>1</v>
      </c>
      <c r="D5" s="21">
        <v>1</v>
      </c>
      <c r="E5" s="22">
        <f>(D5*C5)*B5</f>
        <v>53.49</v>
      </c>
      <c r="F5" s="62" t="s">
        <v>45</v>
      </c>
      <c r="G5" s="62"/>
      <c r="H5" s="62"/>
      <c r="I5" s="62"/>
      <c r="J5" s="62"/>
      <c r="K5" s="62"/>
      <c r="L5" s="62"/>
      <c r="M5" s="62"/>
      <c r="N5" s="62"/>
      <c r="O5" s="62"/>
      <c r="P5" s="62"/>
      <c r="Q5" s="63"/>
    </row>
    <row r="6" spans="1:23" x14ac:dyDescent="0.35">
      <c r="A6" s="3" t="s">
        <v>27</v>
      </c>
      <c r="B6" s="7">
        <v>68.08</v>
      </c>
      <c r="C6" s="20">
        <v>1</v>
      </c>
      <c r="D6" s="21">
        <v>1</v>
      </c>
      <c r="E6" s="22">
        <f>(D6*C6)*B6</f>
        <v>68.08</v>
      </c>
      <c r="F6" s="62" t="s">
        <v>46</v>
      </c>
      <c r="G6" s="62"/>
      <c r="H6" s="62"/>
      <c r="I6" s="62"/>
      <c r="J6" s="62"/>
      <c r="K6" s="62"/>
      <c r="L6" s="62"/>
      <c r="M6" s="62"/>
      <c r="N6" s="62"/>
      <c r="O6" s="62"/>
      <c r="P6" s="62"/>
      <c r="Q6" s="63"/>
    </row>
    <row r="7" spans="1:23" s="26" customFormat="1" ht="39" customHeight="1" thickBot="1" x14ac:dyDescent="0.4">
      <c r="A7" s="15" t="s">
        <v>40</v>
      </c>
      <c r="B7" s="16">
        <v>121.136</v>
      </c>
      <c r="C7" s="23">
        <v>1</v>
      </c>
      <c r="D7" s="24">
        <v>0.5</v>
      </c>
      <c r="E7" s="25">
        <f>(D7*C7)*B7</f>
        <v>60.567999999999998</v>
      </c>
      <c r="F7" s="71" t="s">
        <v>47</v>
      </c>
      <c r="G7" s="71"/>
      <c r="H7" s="71"/>
      <c r="I7" s="71"/>
      <c r="J7" s="71"/>
      <c r="K7" s="71"/>
      <c r="L7" s="71"/>
      <c r="M7" s="71"/>
      <c r="N7" s="71"/>
      <c r="O7" s="71"/>
      <c r="P7" s="71"/>
      <c r="Q7" s="72"/>
    </row>
    <row r="8" spans="1:23" s="26" customFormat="1" ht="25.25" customHeight="1" x14ac:dyDescent="0.35">
      <c r="A8" s="27"/>
      <c r="B8" s="28"/>
      <c r="C8" s="9"/>
      <c r="D8" s="9"/>
      <c r="E8" s="2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23" ht="16" thickBot="1" x14ac:dyDescent="0.4"/>
    <row r="10" spans="1:23" ht="26.75" customHeight="1" x14ac:dyDescent="0.35">
      <c r="A10" s="73" t="s">
        <v>29</v>
      </c>
      <c r="B10" s="75" t="s">
        <v>8</v>
      </c>
      <c r="C10" s="76"/>
      <c r="D10" s="77" t="s">
        <v>21</v>
      </c>
      <c r="E10" s="78"/>
      <c r="F10" s="78"/>
      <c r="G10" s="79"/>
      <c r="H10" s="77" t="s">
        <v>20</v>
      </c>
      <c r="I10" s="78"/>
      <c r="J10" s="78"/>
      <c r="K10" s="79"/>
      <c r="L10" s="77" t="s">
        <v>19</v>
      </c>
      <c r="M10" s="78"/>
      <c r="N10" s="78"/>
      <c r="O10" s="79"/>
      <c r="P10" s="77" t="s">
        <v>44</v>
      </c>
      <c r="Q10" s="78"/>
      <c r="R10" s="78"/>
      <c r="S10" s="79"/>
      <c r="T10" s="77" t="s">
        <v>18</v>
      </c>
      <c r="U10" s="78"/>
      <c r="V10" s="78"/>
      <c r="W10" s="79"/>
    </row>
    <row r="11" spans="1:23" ht="26.75" customHeight="1" x14ac:dyDescent="0.35">
      <c r="A11" s="74"/>
      <c r="B11" s="1" t="s">
        <v>50</v>
      </c>
      <c r="C11" s="2" t="s">
        <v>11</v>
      </c>
      <c r="D11" s="80" t="s">
        <v>34</v>
      </c>
      <c r="E11" s="81"/>
      <c r="F11" s="82" t="s">
        <v>35</v>
      </c>
      <c r="G11" s="83"/>
      <c r="H11" s="80" t="s">
        <v>34</v>
      </c>
      <c r="I11" s="81"/>
      <c r="J11" s="82" t="s">
        <v>35</v>
      </c>
      <c r="K11" s="83"/>
      <c r="L11" s="80" t="s">
        <v>34</v>
      </c>
      <c r="M11" s="81"/>
      <c r="N11" s="82" t="s">
        <v>35</v>
      </c>
      <c r="O11" s="83"/>
      <c r="P11" s="80" t="s">
        <v>34</v>
      </c>
      <c r="Q11" s="81"/>
      <c r="R11" s="82" t="s">
        <v>35</v>
      </c>
      <c r="S11" s="83"/>
      <c r="T11" s="80" t="s">
        <v>34</v>
      </c>
      <c r="U11" s="81"/>
      <c r="V11" s="82" t="s">
        <v>35</v>
      </c>
      <c r="W11" s="83"/>
    </row>
    <row r="12" spans="1:23" x14ac:dyDescent="0.35">
      <c r="A12" s="3" t="s">
        <v>24</v>
      </c>
      <c r="B12" s="31"/>
      <c r="C12" s="20">
        <v>1</v>
      </c>
      <c r="D12" s="4">
        <v>50</v>
      </c>
      <c r="E12" s="5" t="s">
        <v>4</v>
      </c>
      <c r="F12" s="32">
        <f>D12*$F$19/$C12/1000</f>
        <v>25</v>
      </c>
      <c r="G12" s="18" t="s">
        <v>12</v>
      </c>
      <c r="H12" s="4">
        <v>50</v>
      </c>
      <c r="I12" s="5" t="s">
        <v>4</v>
      </c>
      <c r="J12" s="32">
        <f>H12*$J$19/$C12/1000</f>
        <v>25</v>
      </c>
      <c r="K12" s="18" t="s">
        <v>12</v>
      </c>
      <c r="L12" s="4">
        <v>50</v>
      </c>
      <c r="M12" s="5" t="s">
        <v>4</v>
      </c>
      <c r="N12" s="32">
        <f t="shared" ref="N12" si="0">L12*$N$19/$C12/1000</f>
        <v>10</v>
      </c>
      <c r="O12" s="18" t="s">
        <v>12</v>
      </c>
      <c r="P12" s="4">
        <v>50</v>
      </c>
      <c r="Q12" s="5" t="s">
        <v>4</v>
      </c>
      <c r="R12" s="32">
        <f>P12*$R$19/$C12/1000</f>
        <v>5</v>
      </c>
      <c r="S12" s="18" t="s">
        <v>12</v>
      </c>
      <c r="T12" s="4">
        <v>50</v>
      </c>
      <c r="U12" s="5" t="s">
        <v>4</v>
      </c>
      <c r="V12" s="32">
        <f>T12*$V$19/$C12/1000</f>
        <v>5</v>
      </c>
      <c r="W12" s="18" t="s">
        <v>12</v>
      </c>
    </row>
    <row r="13" spans="1:23" x14ac:dyDescent="0.35">
      <c r="A13" s="3" t="s">
        <v>37</v>
      </c>
      <c r="B13" s="7">
        <v>53.49</v>
      </c>
      <c r="C13" s="20">
        <v>1</v>
      </c>
      <c r="D13" s="4">
        <v>1000</v>
      </c>
      <c r="E13" s="5" t="s">
        <v>4</v>
      </c>
      <c r="F13" s="33">
        <f>(D13*B13*F19)/1000000</f>
        <v>26.745000000000001</v>
      </c>
      <c r="G13" s="18" t="s">
        <v>13</v>
      </c>
      <c r="H13" s="4"/>
      <c r="I13" s="5"/>
      <c r="J13" s="32"/>
      <c r="K13" s="18"/>
      <c r="L13" s="4"/>
      <c r="M13" s="5"/>
      <c r="N13" s="32"/>
      <c r="O13" s="18"/>
      <c r="P13" s="4"/>
      <c r="Q13" s="5"/>
      <c r="R13" s="32"/>
      <c r="S13" s="18"/>
      <c r="T13" s="4"/>
      <c r="U13" s="5"/>
      <c r="V13" s="32"/>
      <c r="W13" s="18"/>
    </row>
    <row r="14" spans="1:23" x14ac:dyDescent="0.35">
      <c r="A14" s="3" t="s">
        <v>15</v>
      </c>
      <c r="B14" s="7"/>
      <c r="C14" s="20">
        <v>1</v>
      </c>
      <c r="D14" s="4">
        <v>10</v>
      </c>
      <c r="E14" s="5" t="s">
        <v>4</v>
      </c>
      <c r="F14" s="32">
        <f>D14*$F$19/$C14/1000</f>
        <v>5</v>
      </c>
      <c r="G14" s="18" t="s">
        <v>12</v>
      </c>
      <c r="H14" s="4">
        <v>10</v>
      </c>
      <c r="I14" s="5" t="s">
        <v>4</v>
      </c>
      <c r="J14" s="32">
        <f t="shared" ref="J14:J18" si="1">H14*$J$19/$C14/1000</f>
        <v>5</v>
      </c>
      <c r="K14" s="18" t="s">
        <v>12</v>
      </c>
      <c r="L14" s="4">
        <v>10</v>
      </c>
      <c r="M14" s="5" t="s">
        <v>4</v>
      </c>
      <c r="N14" s="32">
        <f>L14*$N$19/$C14/1000</f>
        <v>2</v>
      </c>
      <c r="O14" s="18" t="s">
        <v>12</v>
      </c>
      <c r="P14" s="4">
        <v>10</v>
      </c>
      <c r="Q14" s="5" t="s">
        <v>4</v>
      </c>
      <c r="R14" s="32">
        <f t="shared" ref="R14:R15" si="2">P14*$R$19/$C14/1000</f>
        <v>1</v>
      </c>
      <c r="S14" s="18" t="s">
        <v>12</v>
      </c>
      <c r="T14" s="4">
        <v>10</v>
      </c>
      <c r="U14" s="5" t="s">
        <v>4</v>
      </c>
      <c r="V14" s="32">
        <f t="shared" ref="V14:V15" si="3">T14*$V$19/$C14/1000</f>
        <v>1</v>
      </c>
      <c r="W14" s="18" t="s">
        <v>12</v>
      </c>
    </row>
    <row r="15" spans="1:23" x14ac:dyDescent="0.35">
      <c r="A15" s="3" t="s">
        <v>6</v>
      </c>
      <c r="B15" s="7">
        <v>74.55</v>
      </c>
      <c r="C15" s="20">
        <v>2</v>
      </c>
      <c r="D15" s="4"/>
      <c r="E15" s="5"/>
      <c r="F15" s="32"/>
      <c r="G15" s="17"/>
      <c r="H15" s="4">
        <v>100</v>
      </c>
      <c r="I15" s="5" t="s">
        <v>4</v>
      </c>
      <c r="J15" s="32">
        <f t="shared" si="1"/>
        <v>25</v>
      </c>
      <c r="K15" s="18" t="s">
        <v>12</v>
      </c>
      <c r="L15" s="4">
        <v>100</v>
      </c>
      <c r="M15" s="5" t="s">
        <v>4</v>
      </c>
      <c r="N15" s="32">
        <f t="shared" ref="N15:N18" si="4">L15*$N$19/$C15/1000</f>
        <v>10</v>
      </c>
      <c r="O15" s="18" t="s">
        <v>12</v>
      </c>
      <c r="P15" s="4">
        <v>100</v>
      </c>
      <c r="Q15" s="5" t="s">
        <v>4</v>
      </c>
      <c r="R15" s="32">
        <f t="shared" si="2"/>
        <v>5</v>
      </c>
      <c r="S15" s="18" t="s">
        <v>12</v>
      </c>
      <c r="T15" s="4">
        <v>100</v>
      </c>
      <c r="U15" s="5" t="s">
        <v>4</v>
      </c>
      <c r="V15" s="32">
        <f t="shared" si="3"/>
        <v>5</v>
      </c>
      <c r="W15" s="18" t="s">
        <v>12</v>
      </c>
    </row>
    <row r="16" spans="1:23" x14ac:dyDescent="0.35">
      <c r="A16" s="3" t="s">
        <v>27</v>
      </c>
      <c r="B16" s="7">
        <v>68.08</v>
      </c>
      <c r="C16" s="20">
        <v>1</v>
      </c>
      <c r="D16" s="4"/>
      <c r="E16" s="5"/>
      <c r="F16" s="32"/>
      <c r="G16" s="17"/>
      <c r="H16" s="4">
        <v>500</v>
      </c>
      <c r="I16" s="5" t="s">
        <v>4</v>
      </c>
      <c r="J16" s="32">
        <f t="shared" si="1"/>
        <v>250</v>
      </c>
      <c r="K16" s="18" t="s">
        <v>12</v>
      </c>
      <c r="L16" s="4"/>
      <c r="M16" s="5"/>
      <c r="N16" s="32"/>
      <c r="O16" s="18"/>
      <c r="P16" s="4"/>
      <c r="Q16" s="5"/>
      <c r="R16" s="32"/>
      <c r="S16" s="17"/>
      <c r="T16" s="4"/>
      <c r="U16" s="5"/>
      <c r="V16" s="32"/>
      <c r="W16" s="17"/>
    </row>
    <row r="17" spans="1:28" x14ac:dyDescent="0.35">
      <c r="A17" s="3" t="s">
        <v>16</v>
      </c>
      <c r="B17" s="7"/>
      <c r="C17" s="20"/>
      <c r="D17" s="4"/>
      <c r="E17" s="5"/>
      <c r="F17" s="32"/>
      <c r="G17" s="18"/>
      <c r="H17" s="4"/>
      <c r="I17" s="5"/>
      <c r="J17" s="32"/>
      <c r="K17" s="17"/>
      <c r="L17" s="4"/>
      <c r="M17" s="5"/>
      <c r="N17" s="32"/>
      <c r="O17" s="17"/>
      <c r="P17" s="8">
        <v>0.3</v>
      </c>
      <c r="Q17" s="5" t="s">
        <v>49</v>
      </c>
      <c r="R17" s="32">
        <f>R19*P17</f>
        <v>30</v>
      </c>
      <c r="S17" s="18" t="s">
        <v>12</v>
      </c>
      <c r="T17" s="8">
        <v>0.6</v>
      </c>
      <c r="U17" s="5" t="s">
        <v>49</v>
      </c>
      <c r="V17" s="32">
        <f>V19*T17</f>
        <v>60</v>
      </c>
      <c r="W17" s="18" t="s">
        <v>12</v>
      </c>
    </row>
    <row r="18" spans="1:28" ht="16" thickBot="1" x14ac:dyDescent="0.4">
      <c r="A18" s="14" t="s">
        <v>41</v>
      </c>
      <c r="B18" s="34"/>
      <c r="C18" s="35">
        <v>0.5</v>
      </c>
      <c r="D18" s="36">
        <v>1</v>
      </c>
      <c r="E18" s="37" t="s">
        <v>4</v>
      </c>
      <c r="F18" s="32">
        <f>D18*F19/$C18/1000</f>
        <v>1</v>
      </c>
      <c r="G18" s="38" t="s">
        <v>12</v>
      </c>
      <c r="H18" s="36">
        <v>1</v>
      </c>
      <c r="I18" s="37" t="s">
        <v>4</v>
      </c>
      <c r="J18" s="32">
        <f t="shared" si="1"/>
        <v>1</v>
      </c>
      <c r="K18" s="38" t="s">
        <v>12</v>
      </c>
      <c r="L18" s="36">
        <v>1</v>
      </c>
      <c r="M18" s="37" t="s">
        <v>4</v>
      </c>
      <c r="N18" s="32">
        <f t="shared" si="4"/>
        <v>0.4</v>
      </c>
      <c r="O18" s="38" t="s">
        <v>12</v>
      </c>
      <c r="P18" s="36">
        <v>1</v>
      </c>
      <c r="Q18" s="37" t="s">
        <v>4</v>
      </c>
      <c r="R18" s="39">
        <f>P18*$R$19/$C18/1000</f>
        <v>0.2</v>
      </c>
      <c r="S18" s="38" t="s">
        <v>12</v>
      </c>
      <c r="T18" s="36">
        <v>1</v>
      </c>
      <c r="U18" s="37" t="s">
        <v>4</v>
      </c>
      <c r="V18" s="40">
        <f>T18*$V$19/$C18/1000</f>
        <v>0.2</v>
      </c>
      <c r="W18" s="38" t="s">
        <v>12</v>
      </c>
    </row>
    <row r="19" spans="1:28" ht="30.5" customHeight="1" thickBot="1" x14ac:dyDescent="0.4">
      <c r="A19" s="10" t="s">
        <v>33</v>
      </c>
      <c r="B19" s="41"/>
      <c r="C19" s="42"/>
      <c r="D19" s="11"/>
      <c r="E19" s="12"/>
      <c r="F19" s="43">
        <v>500</v>
      </c>
      <c r="G19" s="44" t="s">
        <v>12</v>
      </c>
      <c r="H19" s="11"/>
      <c r="I19" s="12"/>
      <c r="J19" s="43">
        <v>500</v>
      </c>
      <c r="K19" s="44" t="s">
        <v>12</v>
      </c>
      <c r="L19" s="11"/>
      <c r="M19" s="12"/>
      <c r="N19" s="43">
        <v>200</v>
      </c>
      <c r="O19" s="44" t="s">
        <v>12</v>
      </c>
      <c r="P19" s="11"/>
      <c r="Q19" s="12"/>
      <c r="R19" s="43">
        <v>100</v>
      </c>
      <c r="S19" s="44" t="s">
        <v>12</v>
      </c>
      <c r="T19" s="11"/>
      <c r="U19" s="12"/>
      <c r="V19" s="43">
        <v>100</v>
      </c>
      <c r="W19" s="45" t="s">
        <v>12</v>
      </c>
    </row>
    <row r="20" spans="1:28" ht="23.75" customHeight="1" x14ac:dyDescent="0.35"/>
    <row r="21" spans="1:28" ht="16" thickBot="1" x14ac:dyDescent="0.4"/>
    <row r="22" spans="1:28" s="19" customFormat="1" ht="26" customHeight="1" x14ac:dyDescent="0.35">
      <c r="A22" s="64" t="s">
        <v>28</v>
      </c>
      <c r="B22" s="75" t="s">
        <v>8</v>
      </c>
      <c r="C22" s="76"/>
      <c r="D22" s="77" t="s">
        <v>0</v>
      </c>
      <c r="E22" s="78"/>
      <c r="F22" s="78"/>
      <c r="G22" s="79"/>
      <c r="H22" s="84" t="s">
        <v>14</v>
      </c>
      <c r="I22" s="85"/>
      <c r="J22" s="86"/>
      <c r="K22" s="87"/>
      <c r="L22" s="84" t="s">
        <v>1</v>
      </c>
      <c r="M22" s="85"/>
      <c r="N22" s="86"/>
      <c r="O22" s="87"/>
      <c r="P22" s="84" t="s">
        <v>2</v>
      </c>
      <c r="Q22" s="85"/>
      <c r="R22" s="86"/>
      <c r="S22" s="87"/>
      <c r="T22" s="84" t="s">
        <v>36</v>
      </c>
      <c r="U22" s="85"/>
      <c r="V22" s="86"/>
      <c r="W22" s="88"/>
      <c r="X22" s="84" t="s">
        <v>3</v>
      </c>
      <c r="Y22" s="85"/>
      <c r="Z22" s="86"/>
      <c r="AA22" s="87"/>
    </row>
    <row r="23" spans="1:28" ht="28.25" customHeight="1" x14ac:dyDescent="0.35">
      <c r="A23" s="65"/>
      <c r="B23" s="1" t="s">
        <v>50</v>
      </c>
      <c r="C23" s="2" t="s">
        <v>11</v>
      </c>
      <c r="D23" s="80" t="s">
        <v>34</v>
      </c>
      <c r="E23" s="81"/>
      <c r="F23" s="82" t="s">
        <v>35</v>
      </c>
      <c r="G23" s="83"/>
      <c r="H23" s="80" t="s">
        <v>34</v>
      </c>
      <c r="I23" s="81"/>
      <c r="J23" s="82" t="s">
        <v>35</v>
      </c>
      <c r="K23" s="83"/>
      <c r="L23" s="80" t="s">
        <v>34</v>
      </c>
      <c r="M23" s="81"/>
      <c r="N23" s="82" t="s">
        <v>35</v>
      </c>
      <c r="O23" s="83"/>
      <c r="P23" s="80" t="s">
        <v>34</v>
      </c>
      <c r="Q23" s="81"/>
      <c r="R23" s="82" t="s">
        <v>35</v>
      </c>
      <c r="S23" s="83"/>
      <c r="T23" s="80" t="s">
        <v>34</v>
      </c>
      <c r="U23" s="81"/>
      <c r="V23" s="82" t="s">
        <v>35</v>
      </c>
      <c r="W23" s="83"/>
      <c r="X23" s="80" t="s">
        <v>34</v>
      </c>
      <c r="Y23" s="81"/>
      <c r="Z23" s="82" t="s">
        <v>35</v>
      </c>
      <c r="AA23" s="83"/>
      <c r="AB23" s="19"/>
    </row>
    <row r="24" spans="1:28" x14ac:dyDescent="0.35">
      <c r="A24" s="3" t="s">
        <v>24</v>
      </c>
      <c r="B24" s="31"/>
      <c r="C24" s="20">
        <v>1</v>
      </c>
      <c r="D24" s="4">
        <v>10</v>
      </c>
      <c r="E24" s="5" t="s">
        <v>4</v>
      </c>
      <c r="F24" s="32">
        <f>10*$F$31/$C24/1000</f>
        <v>2.5</v>
      </c>
      <c r="G24" s="18" t="s">
        <v>12</v>
      </c>
      <c r="H24" s="4">
        <v>10</v>
      </c>
      <c r="I24" s="5" t="s">
        <v>4</v>
      </c>
      <c r="J24" s="32">
        <f>H24*$J$31/$C24/1000</f>
        <v>1</v>
      </c>
      <c r="K24" s="18" t="s">
        <v>12</v>
      </c>
      <c r="L24" s="4">
        <v>20</v>
      </c>
      <c r="M24" s="5" t="s">
        <v>4</v>
      </c>
      <c r="N24" s="32">
        <f>L24*$N$31/$C24/1000</f>
        <v>10</v>
      </c>
      <c r="O24" s="18" t="s">
        <v>12</v>
      </c>
      <c r="P24" s="4">
        <v>10</v>
      </c>
      <c r="Q24" s="5" t="s">
        <v>4</v>
      </c>
      <c r="R24" s="32">
        <f>P24*$R$31/$C24/1000</f>
        <v>3</v>
      </c>
      <c r="S24" s="18" t="s">
        <v>12</v>
      </c>
      <c r="T24" s="4">
        <v>20</v>
      </c>
      <c r="U24" s="5" t="s">
        <v>4</v>
      </c>
      <c r="V24" s="32">
        <f>T24*$V$31/$C24/1000</f>
        <v>5</v>
      </c>
      <c r="W24" s="46" t="s">
        <v>12</v>
      </c>
      <c r="X24" s="6">
        <v>20</v>
      </c>
      <c r="Y24" s="5" t="s">
        <v>4</v>
      </c>
      <c r="Z24" s="32">
        <f>X24*$Z$31/$C24/1000</f>
        <v>5</v>
      </c>
      <c r="AA24" s="18" t="s">
        <v>12</v>
      </c>
    </row>
    <row r="25" spans="1:28" x14ac:dyDescent="0.35">
      <c r="A25" s="3" t="s">
        <v>5</v>
      </c>
      <c r="B25" s="7">
        <v>214.45</v>
      </c>
      <c r="C25" s="20">
        <v>1</v>
      </c>
      <c r="D25" s="4">
        <v>10</v>
      </c>
      <c r="E25" s="5" t="s">
        <v>4</v>
      </c>
      <c r="F25" s="32">
        <f>10*$F$31/$C25/1000</f>
        <v>2.5</v>
      </c>
      <c r="G25" s="18" t="s">
        <v>12</v>
      </c>
      <c r="H25" s="4">
        <v>10</v>
      </c>
      <c r="I25" s="5" t="s">
        <v>4</v>
      </c>
      <c r="J25" s="32">
        <f>H25*$J$31/$C25/1000</f>
        <v>1</v>
      </c>
      <c r="K25" s="18" t="s">
        <v>12</v>
      </c>
      <c r="L25" s="4">
        <v>10</v>
      </c>
      <c r="M25" s="5" t="s">
        <v>4</v>
      </c>
      <c r="N25" s="32">
        <f>L25*$N$31/$C25/1000</f>
        <v>5</v>
      </c>
      <c r="O25" s="18" t="s">
        <v>12</v>
      </c>
      <c r="P25" s="4">
        <v>10</v>
      </c>
      <c r="Q25" s="5" t="s">
        <v>4</v>
      </c>
      <c r="R25" s="32">
        <f>P25*$R$31/$C25/1000</f>
        <v>3</v>
      </c>
      <c r="S25" s="18" t="s">
        <v>12</v>
      </c>
      <c r="T25" s="4">
        <v>10</v>
      </c>
      <c r="U25" s="5" t="s">
        <v>4</v>
      </c>
      <c r="V25" s="32">
        <f>T25*$V$31/$C25/1000</f>
        <v>2.5</v>
      </c>
      <c r="W25" s="46" t="s">
        <v>12</v>
      </c>
      <c r="X25" s="6">
        <v>6</v>
      </c>
      <c r="Y25" s="5" t="s">
        <v>4</v>
      </c>
      <c r="Z25" s="32">
        <f>X25*$Z$31/$C25/1000</f>
        <v>1.5</v>
      </c>
      <c r="AA25" s="18" t="s">
        <v>12</v>
      </c>
    </row>
    <row r="26" spans="1:28" x14ac:dyDescent="0.35">
      <c r="A26" s="3" t="s">
        <v>6</v>
      </c>
      <c r="B26" s="7">
        <v>74.55</v>
      </c>
      <c r="C26" s="20">
        <v>2</v>
      </c>
      <c r="D26" s="4">
        <v>50</v>
      </c>
      <c r="E26" s="5" t="s">
        <v>4</v>
      </c>
      <c r="F26" s="32">
        <f>10*$F$31/$C26/1000</f>
        <v>1.25</v>
      </c>
      <c r="G26" s="18" t="s">
        <v>12</v>
      </c>
      <c r="H26" s="4">
        <v>50</v>
      </c>
      <c r="I26" s="5" t="s">
        <v>4</v>
      </c>
      <c r="J26" s="32">
        <f>H26*$J$31/$C26/1000</f>
        <v>2.5</v>
      </c>
      <c r="K26" s="18" t="s">
        <v>12</v>
      </c>
      <c r="L26" s="4"/>
      <c r="M26" s="5"/>
      <c r="N26" s="32"/>
      <c r="O26" s="18"/>
      <c r="P26" s="4">
        <v>50</v>
      </c>
      <c r="Q26" s="5" t="s">
        <v>4</v>
      </c>
      <c r="R26" s="32">
        <f>P26*$R$31/$C26/1000</f>
        <v>7.5</v>
      </c>
      <c r="S26" s="18" t="s">
        <v>12</v>
      </c>
      <c r="T26" s="4"/>
      <c r="U26" s="5"/>
      <c r="V26" s="32">
        <f>T26*$V$31/$C26/1000</f>
        <v>0</v>
      </c>
      <c r="W26" s="46" t="s">
        <v>12</v>
      </c>
      <c r="X26" s="6">
        <v>30</v>
      </c>
      <c r="Y26" s="5" t="s">
        <v>4</v>
      </c>
      <c r="Z26" s="32">
        <f>X26*$Z$31/$C26/1000</f>
        <v>3.75</v>
      </c>
      <c r="AA26" s="18" t="s">
        <v>12</v>
      </c>
    </row>
    <row r="27" spans="1:28" x14ac:dyDescent="0.35">
      <c r="A27" s="3" t="s">
        <v>7</v>
      </c>
      <c r="B27" s="7">
        <v>53.49</v>
      </c>
      <c r="C27" s="20">
        <v>1</v>
      </c>
      <c r="D27" s="4"/>
      <c r="E27" s="5"/>
      <c r="F27" s="32"/>
      <c r="G27" s="17"/>
      <c r="H27" s="4"/>
      <c r="I27" s="5"/>
      <c r="J27" s="32"/>
      <c r="K27" s="17"/>
      <c r="L27" s="4"/>
      <c r="M27" s="5"/>
      <c r="N27" s="32"/>
      <c r="O27" s="17"/>
      <c r="P27" s="4"/>
      <c r="Q27" s="5"/>
      <c r="R27" s="32"/>
      <c r="S27" s="17"/>
      <c r="T27" s="4">
        <v>30</v>
      </c>
      <c r="U27" s="5" t="s">
        <v>4</v>
      </c>
      <c r="V27" s="32">
        <f>T27*$V$31/$C27/1000</f>
        <v>7.5</v>
      </c>
      <c r="W27" s="47"/>
      <c r="X27" s="6"/>
      <c r="Y27" s="5"/>
      <c r="Z27" s="32"/>
      <c r="AA27" s="17"/>
    </row>
    <row r="28" spans="1:28" x14ac:dyDescent="0.35">
      <c r="A28" s="3" t="s">
        <v>17</v>
      </c>
      <c r="B28" s="7">
        <v>132.13999999999999</v>
      </c>
      <c r="C28" s="20"/>
      <c r="D28" s="4"/>
      <c r="E28" s="5"/>
      <c r="F28" s="32"/>
      <c r="G28" s="17"/>
      <c r="H28" s="4">
        <v>3000</v>
      </c>
      <c r="I28" s="5" t="s">
        <v>4</v>
      </c>
      <c r="J28" s="33">
        <f>(H28*B28*J31)/1000000</f>
        <v>39.641999999999996</v>
      </c>
      <c r="K28" s="18" t="s">
        <v>13</v>
      </c>
      <c r="L28" s="4">
        <v>1500</v>
      </c>
      <c r="M28" s="5" t="s">
        <v>4</v>
      </c>
      <c r="N28" s="33">
        <f>(L28*B28*N31)/1000000</f>
        <v>99.10499999999999</v>
      </c>
      <c r="O28" s="18" t="s">
        <v>13</v>
      </c>
      <c r="P28" s="4"/>
      <c r="Q28" s="5"/>
      <c r="R28" s="32"/>
      <c r="S28" s="17"/>
      <c r="T28" s="4"/>
      <c r="U28" s="5"/>
      <c r="V28" s="32"/>
      <c r="W28" s="47"/>
      <c r="X28" s="6"/>
      <c r="Y28" s="5"/>
      <c r="Z28" s="32"/>
      <c r="AA28" s="17"/>
    </row>
    <row r="29" spans="1:28" x14ac:dyDescent="0.35">
      <c r="A29" s="3" t="s">
        <v>25</v>
      </c>
      <c r="B29" s="7">
        <v>342.3</v>
      </c>
      <c r="C29" s="20"/>
      <c r="D29" s="4"/>
      <c r="E29" s="5"/>
      <c r="F29" s="32"/>
      <c r="G29" s="18"/>
      <c r="H29" s="4"/>
      <c r="I29" s="5"/>
      <c r="J29" s="32"/>
      <c r="K29" s="17"/>
      <c r="L29" s="4"/>
      <c r="M29" s="5"/>
      <c r="N29" s="32"/>
      <c r="O29" s="17"/>
      <c r="P29" s="4"/>
      <c r="Q29" s="5"/>
      <c r="R29" s="32"/>
      <c r="S29" s="18"/>
      <c r="T29" s="8">
        <v>0.3</v>
      </c>
      <c r="U29" s="5" t="s">
        <v>51</v>
      </c>
      <c r="V29" s="32">
        <f>V31*T29</f>
        <v>75</v>
      </c>
      <c r="W29" s="46" t="s">
        <v>13</v>
      </c>
      <c r="X29" s="6"/>
      <c r="Y29" s="5"/>
      <c r="Z29" s="32"/>
      <c r="AA29" s="18"/>
    </row>
    <row r="30" spans="1:28" ht="16" thickBot="1" x14ac:dyDescent="0.4">
      <c r="A30" s="13" t="s">
        <v>41</v>
      </c>
      <c r="B30" s="48"/>
      <c r="C30" s="49">
        <v>0.5</v>
      </c>
      <c r="D30" s="50">
        <v>1</v>
      </c>
      <c r="E30" s="51" t="s">
        <v>4</v>
      </c>
      <c r="F30" s="52">
        <f>D30*$F$31/$C30/1000</f>
        <v>0.5</v>
      </c>
      <c r="G30" s="53" t="s">
        <v>12</v>
      </c>
      <c r="H30" s="50">
        <v>1</v>
      </c>
      <c r="I30" s="51" t="s">
        <v>4</v>
      </c>
      <c r="J30" s="39">
        <f>H30*$J$31/$C30/1000</f>
        <v>0.2</v>
      </c>
      <c r="K30" s="53" t="s">
        <v>12</v>
      </c>
      <c r="L30" s="50">
        <v>1</v>
      </c>
      <c r="M30" s="51" t="s">
        <v>4</v>
      </c>
      <c r="N30" s="39">
        <f>L30*$N$31/$C30/1000</f>
        <v>1</v>
      </c>
      <c r="O30" s="53" t="s">
        <v>12</v>
      </c>
      <c r="P30" s="50">
        <v>1</v>
      </c>
      <c r="Q30" s="51" t="s">
        <v>4</v>
      </c>
      <c r="R30" s="39">
        <f>P30*$R$31/$C30/1000</f>
        <v>0.6</v>
      </c>
      <c r="S30" s="53" t="s">
        <v>12</v>
      </c>
      <c r="T30" s="50">
        <v>1</v>
      </c>
      <c r="U30" s="51" t="s">
        <v>4</v>
      </c>
      <c r="V30" s="52">
        <f>T30*$V$31/$C30/1000</f>
        <v>0.5</v>
      </c>
      <c r="W30" s="54" t="s">
        <v>12</v>
      </c>
      <c r="X30" s="55">
        <v>1</v>
      </c>
      <c r="Y30" s="51" t="s">
        <v>4</v>
      </c>
      <c r="Z30" s="39">
        <f>X30*$Z$31/$C30/1000</f>
        <v>0.5</v>
      </c>
      <c r="AA30" s="53" t="s">
        <v>12</v>
      </c>
    </row>
    <row r="31" spans="1:28" ht="27" customHeight="1" thickBot="1" x14ac:dyDescent="0.4">
      <c r="A31" s="10" t="s">
        <v>33</v>
      </c>
      <c r="B31" s="41"/>
      <c r="C31" s="42"/>
      <c r="D31" s="11"/>
      <c r="E31" s="12"/>
      <c r="F31" s="43">
        <v>250</v>
      </c>
      <c r="G31" s="44" t="s">
        <v>12</v>
      </c>
      <c r="H31" s="11"/>
      <c r="I31" s="12"/>
      <c r="J31" s="43">
        <v>100</v>
      </c>
      <c r="K31" s="44" t="s">
        <v>12</v>
      </c>
      <c r="L31" s="11"/>
      <c r="M31" s="12"/>
      <c r="N31" s="43">
        <v>500</v>
      </c>
      <c r="O31" s="44" t="s">
        <v>12</v>
      </c>
      <c r="P31" s="11"/>
      <c r="Q31" s="12"/>
      <c r="R31" s="43">
        <v>300</v>
      </c>
      <c r="S31" s="44" t="s">
        <v>12</v>
      </c>
      <c r="T31" s="11"/>
      <c r="U31" s="12"/>
      <c r="V31" s="43">
        <v>250</v>
      </c>
      <c r="W31" s="44" t="s">
        <v>12</v>
      </c>
      <c r="X31" s="11"/>
      <c r="Y31" s="12"/>
      <c r="Z31" s="43">
        <v>250</v>
      </c>
      <c r="AA31" s="45" t="s">
        <v>12</v>
      </c>
    </row>
    <row r="32" spans="1:28" ht="23" customHeight="1" x14ac:dyDescent="0.35">
      <c r="A32" s="19"/>
    </row>
    <row r="33" spans="1:27" ht="19.25" customHeight="1" thickBot="1" x14ac:dyDescent="0.4"/>
    <row r="34" spans="1:27" ht="17" x14ac:dyDescent="0.35">
      <c r="A34" s="64" t="s">
        <v>30</v>
      </c>
      <c r="B34" s="75" t="s">
        <v>8</v>
      </c>
      <c r="C34" s="76"/>
      <c r="D34" s="77" t="s">
        <v>23</v>
      </c>
      <c r="E34" s="78"/>
      <c r="F34" s="78"/>
      <c r="G34" s="79"/>
      <c r="H34" s="84" t="s">
        <v>26</v>
      </c>
      <c r="I34" s="85"/>
      <c r="J34" s="86"/>
      <c r="K34" s="87"/>
      <c r="L34" s="84" t="s">
        <v>3</v>
      </c>
      <c r="M34" s="85"/>
      <c r="N34" s="86"/>
      <c r="O34" s="87"/>
    </row>
    <row r="35" spans="1:27" ht="17" x14ac:dyDescent="0.35">
      <c r="A35" s="65"/>
      <c r="B35" s="1" t="s">
        <v>50</v>
      </c>
      <c r="C35" s="2" t="s">
        <v>11</v>
      </c>
      <c r="D35" s="80" t="s">
        <v>34</v>
      </c>
      <c r="E35" s="81"/>
      <c r="F35" s="82" t="s">
        <v>35</v>
      </c>
      <c r="G35" s="83"/>
      <c r="H35" s="80" t="s">
        <v>34</v>
      </c>
      <c r="I35" s="81"/>
      <c r="J35" s="82" t="s">
        <v>35</v>
      </c>
      <c r="K35" s="83"/>
      <c r="L35" s="80" t="s">
        <v>34</v>
      </c>
      <c r="M35" s="81"/>
      <c r="N35" s="82" t="s">
        <v>35</v>
      </c>
      <c r="O35" s="83"/>
    </row>
    <row r="36" spans="1:27" x14ac:dyDescent="0.35">
      <c r="A36" s="3" t="s">
        <v>24</v>
      </c>
      <c r="B36" s="31"/>
      <c r="C36" s="20">
        <v>1</v>
      </c>
      <c r="D36" s="4"/>
      <c r="E36" s="5"/>
      <c r="F36" s="32"/>
      <c r="G36" s="18"/>
      <c r="H36" s="4"/>
      <c r="I36" s="5"/>
      <c r="J36" s="32"/>
      <c r="K36" s="18"/>
      <c r="L36" s="4">
        <v>20</v>
      </c>
      <c r="M36" s="5" t="s">
        <v>4</v>
      </c>
      <c r="N36" s="32">
        <f>L36*$N$45/$C36/1000</f>
        <v>5</v>
      </c>
      <c r="O36" s="18" t="s">
        <v>12</v>
      </c>
    </row>
    <row r="37" spans="1:27" x14ac:dyDescent="0.35">
      <c r="A37" s="3" t="s">
        <v>22</v>
      </c>
      <c r="B37" s="31"/>
      <c r="C37" s="20">
        <v>1</v>
      </c>
      <c r="D37" s="4">
        <v>20</v>
      </c>
      <c r="E37" s="5" t="s">
        <v>4</v>
      </c>
      <c r="F37" s="32">
        <f>D37*$F$45/$C37/1000</f>
        <v>20</v>
      </c>
      <c r="G37" s="18" t="s">
        <v>12</v>
      </c>
      <c r="H37" s="4">
        <v>20</v>
      </c>
      <c r="I37" s="5" t="s">
        <v>4</v>
      </c>
      <c r="J37" s="56">
        <f>H37*$J$45/$C37/1000</f>
        <v>20</v>
      </c>
      <c r="K37" s="18" t="s">
        <v>12</v>
      </c>
      <c r="L37" s="4"/>
      <c r="M37" s="5"/>
      <c r="N37" s="32"/>
      <c r="O37" s="18"/>
    </row>
    <row r="38" spans="1:27" x14ac:dyDescent="0.35">
      <c r="A38" s="3" t="s">
        <v>7</v>
      </c>
      <c r="B38" s="7">
        <v>53.49</v>
      </c>
      <c r="C38" s="20">
        <v>1</v>
      </c>
      <c r="D38" s="4">
        <v>30</v>
      </c>
      <c r="E38" s="5" t="s">
        <v>4</v>
      </c>
      <c r="F38" s="32">
        <f>D38*$F$45/$C38/1000</f>
        <v>30</v>
      </c>
      <c r="G38" s="18" t="s">
        <v>12</v>
      </c>
      <c r="H38" s="4">
        <v>30</v>
      </c>
      <c r="I38" s="5" t="s">
        <v>4</v>
      </c>
      <c r="J38" s="56">
        <f>H38*$J$45/$C38/1000</f>
        <v>30</v>
      </c>
      <c r="K38" s="18" t="s">
        <v>12</v>
      </c>
      <c r="L38" s="4"/>
      <c r="M38" s="5"/>
      <c r="N38" s="32"/>
      <c r="O38" s="18"/>
    </row>
    <row r="39" spans="1:27" x14ac:dyDescent="0.35">
      <c r="A39" s="3" t="s">
        <v>5</v>
      </c>
      <c r="B39" s="7">
        <v>214.45</v>
      </c>
      <c r="C39" s="20">
        <v>1</v>
      </c>
      <c r="D39" s="4"/>
      <c r="E39" s="5"/>
      <c r="F39" s="32"/>
      <c r="G39" s="18"/>
      <c r="H39" s="4"/>
      <c r="I39" s="5"/>
      <c r="J39" s="56"/>
      <c r="K39" s="18"/>
      <c r="L39" s="4">
        <v>6</v>
      </c>
      <c r="M39" s="5" t="s">
        <v>4</v>
      </c>
      <c r="N39" s="32">
        <f>L39*$N$45/$C39/1000</f>
        <v>1.5</v>
      </c>
      <c r="O39" s="18" t="s">
        <v>12</v>
      </c>
    </row>
    <row r="40" spans="1:27" x14ac:dyDescent="0.35">
      <c r="A40" s="3" t="s">
        <v>15</v>
      </c>
      <c r="B40" s="7"/>
      <c r="C40" s="20">
        <v>1</v>
      </c>
      <c r="D40" s="4">
        <v>10</v>
      </c>
      <c r="E40" s="5" t="s">
        <v>4</v>
      </c>
      <c r="F40" s="32">
        <f>D40*$F$45/$C40/1000</f>
        <v>10</v>
      </c>
      <c r="G40" s="18" t="s">
        <v>12</v>
      </c>
      <c r="H40" s="4">
        <v>10</v>
      </c>
      <c r="I40" s="5" t="s">
        <v>4</v>
      </c>
      <c r="J40" s="56">
        <f>H40*$J$45/$C40/1000</f>
        <v>10</v>
      </c>
      <c r="K40" s="18" t="s">
        <v>12</v>
      </c>
      <c r="L40" s="4"/>
      <c r="M40" s="5"/>
      <c r="N40" s="32"/>
      <c r="O40" s="18"/>
    </row>
    <row r="41" spans="1:27" ht="26" customHeight="1" x14ac:dyDescent="0.35">
      <c r="A41" s="3" t="s">
        <v>6</v>
      </c>
      <c r="B41" s="7">
        <v>74.55</v>
      </c>
      <c r="C41" s="20">
        <v>2</v>
      </c>
      <c r="D41" s="4">
        <v>150</v>
      </c>
      <c r="E41" s="5" t="s">
        <v>4</v>
      </c>
      <c r="F41" s="32">
        <f>D41*$F$45/$C41/1000</f>
        <v>75</v>
      </c>
      <c r="G41" s="17"/>
      <c r="H41" s="4">
        <v>150</v>
      </c>
      <c r="I41" s="5" t="s">
        <v>4</v>
      </c>
      <c r="J41" s="56">
        <f>H41*$J$45/$C41/1000</f>
        <v>75</v>
      </c>
      <c r="K41" s="18" t="s">
        <v>12</v>
      </c>
      <c r="L41" s="4">
        <v>30</v>
      </c>
      <c r="M41" s="5" t="s">
        <v>4</v>
      </c>
      <c r="N41" s="32">
        <f>L41*$N$45/$C41/1000</f>
        <v>3.75</v>
      </c>
      <c r="O41" s="18" t="s">
        <v>12</v>
      </c>
      <c r="X41" s="57"/>
      <c r="Y41" s="57"/>
      <c r="Z41" s="9"/>
      <c r="AA41" s="9"/>
    </row>
    <row r="42" spans="1:27" ht="23" customHeight="1" x14ac:dyDescent="0.35">
      <c r="A42" s="3" t="s">
        <v>27</v>
      </c>
      <c r="B42" s="7">
        <v>68.08</v>
      </c>
      <c r="C42" s="20">
        <v>1</v>
      </c>
      <c r="D42" s="4"/>
      <c r="E42" s="5"/>
      <c r="F42" s="32"/>
      <c r="G42" s="17"/>
      <c r="H42" s="4">
        <v>150</v>
      </c>
      <c r="I42" s="5" t="s">
        <v>4</v>
      </c>
      <c r="J42" s="56">
        <f>H42*$J$45/$C42/1000</f>
        <v>150</v>
      </c>
      <c r="K42" s="18" t="s">
        <v>12</v>
      </c>
      <c r="L42" s="4"/>
      <c r="M42" s="5"/>
      <c r="N42" s="32"/>
      <c r="O42" s="18"/>
    </row>
    <row r="43" spans="1:27" x14ac:dyDescent="0.35">
      <c r="A43" s="3" t="s">
        <v>16</v>
      </c>
      <c r="B43" s="7"/>
      <c r="C43" s="20"/>
      <c r="D43" s="4"/>
      <c r="E43" s="5"/>
      <c r="F43" s="32"/>
      <c r="G43" s="18"/>
      <c r="H43" s="4"/>
      <c r="I43" s="5"/>
      <c r="J43" s="32"/>
      <c r="K43" s="17"/>
      <c r="L43" s="4"/>
      <c r="M43" s="5"/>
      <c r="N43" s="32"/>
      <c r="O43" s="17"/>
    </row>
    <row r="44" spans="1:27" ht="24" customHeight="1" thickBot="1" x14ac:dyDescent="0.4">
      <c r="A44" s="14" t="s">
        <v>42</v>
      </c>
      <c r="B44" s="34"/>
      <c r="C44" s="35">
        <v>14.3</v>
      </c>
      <c r="D44" s="36"/>
      <c r="E44" s="37"/>
      <c r="F44" s="58"/>
      <c r="G44" s="38"/>
      <c r="H44" s="36"/>
      <c r="I44" s="37"/>
      <c r="J44" s="59"/>
      <c r="K44" s="38"/>
      <c r="L44" s="36">
        <v>7</v>
      </c>
      <c r="M44" s="37" t="s">
        <v>4</v>
      </c>
      <c r="N44" s="40">
        <f>L44*$N$45/$C44/1000</f>
        <v>0.12237762237762237</v>
      </c>
      <c r="O44" s="38" t="s">
        <v>12</v>
      </c>
    </row>
    <row r="45" spans="1:27" ht="19.25" customHeight="1" thickBot="1" x14ac:dyDescent="0.4">
      <c r="A45" s="10" t="s">
        <v>33</v>
      </c>
      <c r="B45" s="41"/>
      <c r="C45" s="42"/>
      <c r="D45" s="11"/>
      <c r="E45" s="12"/>
      <c r="F45" s="43">
        <v>1000</v>
      </c>
      <c r="G45" s="44" t="s">
        <v>12</v>
      </c>
      <c r="H45" s="11"/>
      <c r="I45" s="12"/>
      <c r="J45" s="43">
        <v>1000</v>
      </c>
      <c r="K45" s="44" t="s">
        <v>12</v>
      </c>
      <c r="L45" s="11"/>
      <c r="M45" s="12"/>
      <c r="N45" s="43">
        <v>250</v>
      </c>
      <c r="O45" s="45" t="s">
        <v>12</v>
      </c>
    </row>
    <row r="47" spans="1:27" x14ac:dyDescent="0.35">
      <c r="A47" s="60" t="s">
        <v>38</v>
      </c>
    </row>
    <row r="48" spans="1:27" x14ac:dyDescent="0.35">
      <c r="A48" s="61" t="s">
        <v>43</v>
      </c>
    </row>
    <row r="55" ht="30" customHeight="1" x14ac:dyDescent="0.35"/>
    <row r="56" ht="23.75" customHeight="1" x14ac:dyDescent="0.35"/>
  </sheetData>
  <mergeCells count="56">
    <mergeCell ref="A34:A35"/>
    <mergeCell ref="B34:C34"/>
    <mergeCell ref="D34:G34"/>
    <mergeCell ref="H34:K34"/>
    <mergeCell ref="L34:O34"/>
    <mergeCell ref="D35:E35"/>
    <mergeCell ref="F35:G35"/>
    <mergeCell ref="H35:I35"/>
    <mergeCell ref="J35:K35"/>
    <mergeCell ref="L35:M35"/>
    <mergeCell ref="N35:O35"/>
    <mergeCell ref="P22:S22"/>
    <mergeCell ref="T22:W22"/>
    <mergeCell ref="V23:W23"/>
    <mergeCell ref="X22:AA22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X23:Y23"/>
    <mergeCell ref="Z23:AA23"/>
    <mergeCell ref="A22:A23"/>
    <mergeCell ref="B22:C22"/>
    <mergeCell ref="D22:G22"/>
    <mergeCell ref="H22:K22"/>
    <mergeCell ref="L22:O22"/>
    <mergeCell ref="T10:W10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F6:Q6"/>
    <mergeCell ref="F7:Q7"/>
    <mergeCell ref="A10:A11"/>
    <mergeCell ref="B10:C10"/>
    <mergeCell ref="D10:G10"/>
    <mergeCell ref="H10:K10"/>
    <mergeCell ref="L10:O10"/>
    <mergeCell ref="P10:S10"/>
    <mergeCell ref="F5:Q5"/>
    <mergeCell ref="A1:A2"/>
    <mergeCell ref="B1:Q1"/>
    <mergeCell ref="F2:Q2"/>
    <mergeCell ref="F3:Q3"/>
    <mergeCell ref="F4:Q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Suppl. Table 2 (Buffers)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Amit G krishnan</cp:lastModifiedBy>
  <dcterms:created xsi:type="dcterms:W3CDTF">2020-07-12T09:49:00Z</dcterms:created>
  <dcterms:modified xsi:type="dcterms:W3CDTF">2021-05-19T09:59:48Z</dcterms:modified>
</cp:coreProperties>
</file>