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ackup\"/>
    </mc:Choice>
  </mc:AlternateContent>
  <bookViews>
    <workbookView xWindow="375" yWindow="465" windowWidth="28035" windowHeight="164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B1" i="4" l="1"/>
  <c r="C1" i="4"/>
  <c r="D1" i="4"/>
  <c r="E1" i="4"/>
  <c r="J1" i="4"/>
  <c r="K1" i="4"/>
  <c r="L1" i="4"/>
  <c r="M1" i="4"/>
  <c r="N1" i="4"/>
  <c r="O1" i="4"/>
  <c r="A1" i="4"/>
  <c r="I1" i="4"/>
  <c r="F1" i="4"/>
  <c r="G1" i="4"/>
  <c r="H1" i="4"/>
</calcChain>
</file>

<file path=xl/sharedStrings.xml><?xml version="1.0" encoding="utf-8"?>
<sst xmlns="http://schemas.openxmlformats.org/spreadsheetml/2006/main" count="93" uniqueCount="76">
  <si>
    <t>Company</t>
  </si>
  <si>
    <t>Catalog Number</t>
  </si>
  <si>
    <t>AAAAAH384Q8=</t>
  </si>
  <si>
    <t>Comments/Description</t>
  </si>
  <si>
    <t>Name of Material/ Equipment</t>
  </si>
  <si>
    <t>RPMI 1640 with glutamax</t>
  </si>
  <si>
    <t>Lonza</t>
  </si>
  <si>
    <t>Fetal Bovine Serum (FBS)</t>
  </si>
  <si>
    <t>Euroclone</t>
  </si>
  <si>
    <t>heat-inactivated and filtered .22 before use</t>
  </si>
  <si>
    <t>sodium pyruvate</t>
  </si>
  <si>
    <t>Gibco</t>
  </si>
  <si>
    <t>β-mercaptoethanol</t>
  </si>
  <si>
    <t>in house</t>
  </si>
  <si>
    <t>0.15M NH4Cl, 10mM KHCO3, 0.1mM EDTA, pH 7.2-7.4</t>
  </si>
  <si>
    <t xml:space="preserve">Ammonium-Chloride-Potassium (ACK) solution </t>
  </si>
  <si>
    <t>EuroClone</t>
  </si>
  <si>
    <t>MACS buffer (MB)</t>
  </si>
  <si>
    <t>BD Bioscience</t>
  </si>
  <si>
    <t>Biolegend</t>
  </si>
  <si>
    <t xml:space="preserve">clone 6D5 </t>
  </si>
  <si>
    <t>CD19 -FITC</t>
  </si>
  <si>
    <t>CD1d-tetramer -PE</t>
  </si>
  <si>
    <t>TCRβ -APC</t>
  </si>
  <si>
    <t>clone H57-597</t>
  </si>
  <si>
    <t>clone AF6-120.1</t>
  </si>
  <si>
    <t>H2 (IAb) -FITC</t>
  </si>
  <si>
    <t xml:space="preserve">NIH tetramer core facility </t>
  </si>
  <si>
    <t>mouse PBS57-Cd1d-tetramers</t>
  </si>
  <si>
    <t>anti-FITC Microbeads</t>
  </si>
  <si>
    <t>Miltenyi Biotec</t>
  </si>
  <si>
    <t>Pre-Separation Filters (30 µm)</t>
  </si>
  <si>
    <t>130-041-407</t>
  </si>
  <si>
    <t>LS Columns</t>
  </si>
  <si>
    <t>LD Columns</t>
  </si>
  <si>
    <t>MS Columns</t>
  </si>
  <si>
    <t>αCD3CD28 mouse T activator Dynabeads</t>
  </si>
  <si>
    <t>hrIL-2</t>
  </si>
  <si>
    <t>Chiron Corp</t>
  </si>
  <si>
    <t>Recombinat Mouse IL-7</t>
  </si>
  <si>
    <t>R&amp;D System</t>
  </si>
  <si>
    <t>407-ML-025</t>
  </si>
  <si>
    <t>61870-010</t>
  </si>
  <si>
    <t>ECS0186L</t>
  </si>
  <si>
    <t>11360-039</t>
  </si>
  <si>
    <t>11140-035</t>
  </si>
  <si>
    <t>15140-122</t>
  </si>
  <si>
    <t>ECB4004L</t>
  </si>
  <si>
    <t>Fc blocker</t>
  </si>
  <si>
    <t>130-048-701</t>
  </si>
  <si>
    <t>anti-PE Microbeads</t>
  </si>
  <si>
    <t>130-048-801</t>
  </si>
  <si>
    <t>130-042-901</t>
  </si>
  <si>
    <t>130-042-401</t>
  </si>
  <si>
    <t>130-042-201</t>
  </si>
  <si>
    <t>11452D</t>
  </si>
  <si>
    <t>FOXP3 Transcription factor staining buffer</t>
  </si>
  <si>
    <t>eBioscience</t>
  </si>
  <si>
    <t>00-5523-00</t>
  </si>
  <si>
    <t>PermWash</t>
  </si>
  <si>
    <t>51-2091KZ</t>
  </si>
  <si>
    <t>PFA</t>
  </si>
  <si>
    <t>Sigma</t>
  </si>
  <si>
    <t>P6148</t>
  </si>
  <si>
    <t>PMA</t>
  </si>
  <si>
    <t>P1585</t>
  </si>
  <si>
    <t>Ionomycin</t>
  </si>
  <si>
    <t>I0634</t>
  </si>
  <si>
    <t>Brefeldin A</t>
  </si>
  <si>
    <t>B6542</t>
  </si>
  <si>
    <t>CD4 -PeCy7</t>
  </si>
  <si>
    <t>clone RM4-5</t>
  </si>
  <si>
    <t>Phosphate buffered saline (PBS)</t>
  </si>
  <si>
    <t>0.5% Bovine Serum Albumin (BSA; Sigma-Aldrich) and 2Mm EDTA</t>
  </si>
  <si>
    <t>Non-essential amino acids</t>
  </si>
  <si>
    <t>Penicillin and streptomycin (Pen-Strep)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</si>
</sst>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>
      <alignment wrapText="1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1"/>
  <sheetViews>
    <sheetView tabSelected="1" topLeftCell="A20" zoomScale="170" zoomScaleNormal="170" workbookViewId="0">
      <selection activeCell="A21" sqref="A21"/>
    </sheetView>
  </sheetViews>
  <sheetFormatPr defaultColWidth="8.85546875" defaultRowHeight="15.75" x14ac:dyDescent="0.25"/>
  <cols>
    <col min="1" max="1" width="42.7109375" style="2" customWidth="1"/>
    <col min="2" max="2" width="25.28515625" style="2" customWidth="1"/>
    <col min="3" max="3" width="17" style="2" bestFit="1" customWidth="1"/>
    <col min="4" max="4" width="62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8" t="s">
        <v>1</v>
      </c>
      <c r="D1" s="4" t="s">
        <v>3</v>
      </c>
    </row>
    <row r="2" spans="1:4" ht="31.5" x14ac:dyDescent="0.25">
      <c r="A2" s="2" t="s">
        <v>15</v>
      </c>
      <c r="B2" s="2" t="s">
        <v>13</v>
      </c>
      <c r="D2" s="5" t="s">
        <v>14</v>
      </c>
    </row>
    <row r="3" spans="1:4" x14ac:dyDescent="0.25">
      <c r="A3" s="7" t="s">
        <v>29</v>
      </c>
      <c r="B3" s="7" t="s">
        <v>30</v>
      </c>
      <c r="C3" s="2" t="s">
        <v>49</v>
      </c>
    </row>
    <row r="4" spans="1:4" x14ac:dyDescent="0.25">
      <c r="A4" s="7" t="s">
        <v>50</v>
      </c>
      <c r="B4" s="7" t="s">
        <v>30</v>
      </c>
      <c r="C4" s="2" t="s">
        <v>51</v>
      </c>
    </row>
    <row r="5" spans="1:4" x14ac:dyDescent="0.25">
      <c r="A5" s="2" t="s">
        <v>68</v>
      </c>
      <c r="B5" s="2" t="s">
        <v>62</v>
      </c>
      <c r="C5" s="2" t="s">
        <v>69</v>
      </c>
    </row>
    <row r="6" spans="1:4" x14ac:dyDescent="0.25">
      <c r="A6" s="7" t="s">
        <v>21</v>
      </c>
      <c r="B6" s="2" t="s">
        <v>19</v>
      </c>
      <c r="C6" s="2">
        <v>115506</v>
      </c>
      <c r="D6" s="5" t="s">
        <v>20</v>
      </c>
    </row>
    <row r="7" spans="1:4" x14ac:dyDescent="0.25">
      <c r="A7" s="2" t="s">
        <v>22</v>
      </c>
      <c r="B7" s="2" t="s">
        <v>27</v>
      </c>
      <c r="D7" s="2" t="s">
        <v>28</v>
      </c>
    </row>
    <row r="8" spans="1:4" x14ac:dyDescent="0.25">
      <c r="A8" s="2" t="s">
        <v>70</v>
      </c>
      <c r="B8" s="2" t="s">
        <v>19</v>
      </c>
      <c r="C8" s="2">
        <v>100528</v>
      </c>
      <c r="D8" s="5" t="s">
        <v>71</v>
      </c>
    </row>
    <row r="9" spans="1:4" x14ac:dyDescent="0.25">
      <c r="A9" s="7" t="s">
        <v>48</v>
      </c>
      <c r="B9" s="7" t="s">
        <v>18</v>
      </c>
      <c r="C9" s="2">
        <v>553142</v>
      </c>
    </row>
    <row r="10" spans="1:4" x14ac:dyDescent="0.25">
      <c r="A10" s="7" t="s">
        <v>7</v>
      </c>
      <c r="B10" s="2" t="s">
        <v>8</v>
      </c>
      <c r="C10" s="6" t="s">
        <v>43</v>
      </c>
      <c r="D10" s="2" t="s">
        <v>9</v>
      </c>
    </row>
    <row r="11" spans="1:4" x14ac:dyDescent="0.25">
      <c r="A11" s="2" t="s">
        <v>56</v>
      </c>
      <c r="B11" s="2" t="s">
        <v>57</v>
      </c>
      <c r="C11" s="2" t="s">
        <v>58</v>
      </c>
    </row>
    <row r="12" spans="1:4" x14ac:dyDescent="0.25">
      <c r="A12" s="7" t="s">
        <v>26</v>
      </c>
      <c r="B12" s="2" t="s">
        <v>19</v>
      </c>
      <c r="C12" s="2">
        <v>114406</v>
      </c>
      <c r="D12" s="5" t="s">
        <v>25</v>
      </c>
    </row>
    <row r="13" spans="1:4" x14ac:dyDescent="0.25">
      <c r="A13" s="7" t="s">
        <v>37</v>
      </c>
      <c r="B13" s="7" t="s">
        <v>38</v>
      </c>
    </row>
    <row r="14" spans="1:4" x14ac:dyDescent="0.25">
      <c r="A14" s="2" t="s">
        <v>66</v>
      </c>
      <c r="B14" s="2" t="s">
        <v>62</v>
      </c>
      <c r="C14" s="2" t="s">
        <v>67</v>
      </c>
    </row>
    <row r="15" spans="1:4" x14ac:dyDescent="0.25">
      <c r="A15" s="2" t="s">
        <v>34</v>
      </c>
      <c r="B15" s="7" t="s">
        <v>30</v>
      </c>
      <c r="C15" s="2" t="s">
        <v>52</v>
      </c>
    </row>
    <row r="16" spans="1:4" x14ac:dyDescent="0.25">
      <c r="A16" s="2" t="s">
        <v>33</v>
      </c>
      <c r="B16" s="7" t="s">
        <v>30</v>
      </c>
      <c r="C16" s="2" t="s">
        <v>53</v>
      </c>
    </row>
    <row r="17" spans="1:4" x14ac:dyDescent="0.25">
      <c r="A17" s="7" t="s">
        <v>17</v>
      </c>
      <c r="B17" s="2" t="s">
        <v>13</v>
      </c>
      <c r="D17" s="5" t="s">
        <v>73</v>
      </c>
    </row>
    <row r="18" spans="1:4" x14ac:dyDescent="0.25">
      <c r="A18" s="2" t="s">
        <v>35</v>
      </c>
      <c r="B18" s="7" t="s">
        <v>30</v>
      </c>
      <c r="C18" s="2" t="s">
        <v>54</v>
      </c>
    </row>
    <row r="19" spans="1:4" x14ac:dyDescent="0.25">
      <c r="A19" s="2" t="s">
        <v>74</v>
      </c>
      <c r="B19" s="2" t="s">
        <v>11</v>
      </c>
      <c r="C19" s="6" t="s">
        <v>45</v>
      </c>
    </row>
    <row r="20" spans="1:4" x14ac:dyDescent="0.25">
      <c r="A20" s="2" t="s">
        <v>75</v>
      </c>
      <c r="B20" s="2" t="s">
        <v>6</v>
      </c>
      <c r="C20" s="6" t="s">
        <v>46</v>
      </c>
    </row>
    <row r="21" spans="1:4" x14ac:dyDescent="0.25">
      <c r="A21" s="2" t="s">
        <v>59</v>
      </c>
      <c r="B21" s="2" t="s">
        <v>18</v>
      </c>
      <c r="C21" s="2" t="s">
        <v>60</v>
      </c>
    </row>
    <row r="22" spans="1:4" x14ac:dyDescent="0.25">
      <c r="A22" s="2" t="s">
        <v>61</v>
      </c>
      <c r="B22" s="2" t="s">
        <v>62</v>
      </c>
      <c r="C22" s="2" t="s">
        <v>63</v>
      </c>
    </row>
    <row r="23" spans="1:4" x14ac:dyDescent="0.25">
      <c r="A23" s="7" t="s">
        <v>72</v>
      </c>
      <c r="B23" s="7" t="s">
        <v>16</v>
      </c>
      <c r="C23" s="2" t="s">
        <v>47</v>
      </c>
    </row>
    <row r="24" spans="1:4" x14ac:dyDescent="0.25">
      <c r="A24" s="2" t="s">
        <v>64</v>
      </c>
      <c r="B24" s="2" t="s">
        <v>62</v>
      </c>
      <c r="C24" s="2" t="s">
        <v>65</v>
      </c>
    </row>
    <row r="25" spans="1:4" x14ac:dyDescent="0.25">
      <c r="A25" s="2" t="s">
        <v>31</v>
      </c>
      <c r="B25" s="7" t="s">
        <v>30</v>
      </c>
      <c r="C25" s="2" t="s">
        <v>32</v>
      </c>
    </row>
    <row r="26" spans="1:4" x14ac:dyDescent="0.25">
      <c r="A26" s="7" t="s">
        <v>39</v>
      </c>
      <c r="B26" s="2" t="s">
        <v>40</v>
      </c>
      <c r="C26" s="2" t="s">
        <v>41</v>
      </c>
    </row>
    <row r="27" spans="1:4" x14ac:dyDescent="0.25">
      <c r="A27" s="7" t="s">
        <v>5</v>
      </c>
      <c r="B27" s="2" t="s">
        <v>11</v>
      </c>
      <c r="C27" s="6" t="s">
        <v>42</v>
      </c>
    </row>
    <row r="28" spans="1:4" x14ac:dyDescent="0.25">
      <c r="A28" s="2" t="s">
        <v>10</v>
      </c>
      <c r="B28" s="2" t="s">
        <v>11</v>
      </c>
      <c r="C28" s="6" t="s">
        <v>44</v>
      </c>
    </row>
    <row r="29" spans="1:4" x14ac:dyDescent="0.25">
      <c r="A29" s="2" t="s">
        <v>23</v>
      </c>
      <c r="B29" s="2" t="s">
        <v>19</v>
      </c>
      <c r="C29" s="2">
        <v>109212</v>
      </c>
      <c r="D29" s="5" t="s">
        <v>24</v>
      </c>
    </row>
    <row r="30" spans="1:4" x14ac:dyDescent="0.25">
      <c r="A30" s="7" t="s">
        <v>36</v>
      </c>
      <c r="B30" s="2" t="s">
        <v>11</v>
      </c>
      <c r="C30" s="2" t="s">
        <v>55</v>
      </c>
    </row>
    <row r="31" spans="1:4" x14ac:dyDescent="0.25">
      <c r="A31" s="2" t="s">
        <v>12</v>
      </c>
      <c r="B31" s="6" t="s">
        <v>11</v>
      </c>
      <c r="C31" s="6">
        <v>31350010</v>
      </c>
    </row>
  </sheetData>
  <sortState ref="A2:D31">
    <sortCondition ref="A2:A3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 ca="1">IF(_xlfn.SINGLE(Sheet1!1:1),"AAAAAH384QA=",0)</f>
        <v>#NAME?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 ca="1">IF(_xlfn.SINGLE(Sheet1!A:A),"AAAAAH384QU=",0)</f>
        <v>#NAME?</v>
      </c>
      <c r="G1" t="e">
        <f ca="1">IF(_xlfn.SINGLE(Sheet1!B:B),"AAAAAH384QY=",0)</f>
        <v>#NAME?</v>
      </c>
      <c r="H1" t="e">
        <f ca="1">IF(_xlfn.SINGLE(Sheet1!C:C),"AAAAAH384Qc=",0)</f>
        <v>#NAME?</v>
      </c>
      <c r="I1" t="e">
        <f ca="1">IF(_xlfn.SINGLE(Sheet1!D:D),"AAAAAH384Qg=",0)</f>
        <v>#NAME?</v>
      </c>
      <c r="J1">
        <f>IF(_xlfn.SINGLE(Sheet2!1:1),"AAAAAH384Qk=",0)</f>
        <v>0</v>
      </c>
      <c r="K1" t="e">
        <f>AND(Sheet2!A1,"AAAAAH384Qo=")</f>
        <v>#VALUE!</v>
      </c>
      <c r="L1">
        <f>IF(_xlfn.SINGLE(Sheet2!A:A),"AAAAAH384Qs=",0)</f>
        <v>0</v>
      </c>
      <c r="M1">
        <f>IF(_xlfn.SINGLE(Sheet3!1:1),"AAAAAH384Qw=",0)</f>
        <v>0</v>
      </c>
      <c r="N1" t="e">
        <f>AND(Sheet3!A1,"AAAAAH384Q0=")</f>
        <v>#VALUE!</v>
      </c>
      <c r="O1">
        <f>IF(_xlfn.SINGLE(Sheet3!A:A),"AAAAAH384Q4=",0)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Maya Fedeli</cp:lastModifiedBy>
  <dcterms:created xsi:type="dcterms:W3CDTF">2012-02-23T18:29:07Z</dcterms:created>
  <dcterms:modified xsi:type="dcterms:W3CDTF">2020-12-16T12:02:18Z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