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iyerv\Downloads\"/>
    </mc:Choice>
  </mc:AlternateContent>
  <xr:revisionPtr revIDLastSave="0" documentId="13_ncr:1_{8AD9D899-2DFE-47B7-A993-174C9163128C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Table 1 Recipe for Media Used" sheetId="5" r:id="rId1"/>
    <sheet name="DV-IDENTITY-0" sheetId="4" state="very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<sst xmlns="http://schemas.openxmlformats.org/spreadsheetml/2006/main" count="75" uniqueCount="61">
  <si>
    <t>AAAAAH384Q8=</t>
  </si>
  <si>
    <t>Human Epithelial Growth Factor</t>
  </si>
  <si>
    <t>Insulin</t>
  </si>
  <si>
    <t>Cholera Toxin</t>
  </si>
  <si>
    <t>Hydrocortisone</t>
  </si>
  <si>
    <t>3,3',5-triiodo-l-thyronine</t>
  </si>
  <si>
    <t>N-2 supplement</t>
  </si>
  <si>
    <t>PneumaCult-ALI Basal Medium</t>
  </si>
  <si>
    <t>PneumaCult-ALI Maintenance Supplement (100x)</t>
  </si>
  <si>
    <t>EMEM (w L-Glutamine)</t>
  </si>
  <si>
    <t>Medium 3</t>
  </si>
  <si>
    <t>Recipe</t>
  </si>
  <si>
    <t>Medium</t>
  </si>
  <si>
    <t xml:space="preserve">DMEM/Nutrient Mixture F-12 </t>
  </si>
  <si>
    <t>500 mL</t>
  </si>
  <si>
    <t>Composition</t>
  </si>
  <si>
    <t>Antibiotic-Antimycotic</t>
  </si>
  <si>
    <t>450 mL</t>
  </si>
  <si>
    <t>50 mL</t>
  </si>
  <si>
    <t>2.5 mL</t>
  </si>
  <si>
    <t>Hydrocortisone Solution (200x)</t>
  </si>
  <si>
    <t>PneumaCult-ALI 10x  Supplement</t>
  </si>
  <si>
    <t>1 mL</t>
  </si>
  <si>
    <t>Comments</t>
  </si>
  <si>
    <t>Differentiation Media</t>
  </si>
  <si>
    <t>Antibiotic-Antimycotic (100x)</t>
  </si>
  <si>
    <t>5 mL</t>
  </si>
  <si>
    <t>RPMI 1640 (w L-Glutamine)</t>
  </si>
  <si>
    <t>Complete Roswell Park Memorial Institute (RPMI) Medium</t>
  </si>
  <si>
    <t>445 mL</t>
  </si>
  <si>
    <t>Complete Eagle's Minimal Essential Medium (EMEM)</t>
  </si>
  <si>
    <t>Complete Dulbecco's Minimal Essential Medium (DMEM)</t>
  </si>
  <si>
    <t>Infection Medium</t>
  </si>
  <si>
    <t>4 mL</t>
  </si>
  <si>
    <t>8 µL</t>
  </si>
  <si>
    <t>441 mL</t>
  </si>
  <si>
    <t>Magnetic-Activated Cell Sorting Buffer</t>
  </si>
  <si>
    <t xml:space="preserve">1x PBS </t>
  </si>
  <si>
    <t>498 mL</t>
  </si>
  <si>
    <t>2 mL</t>
  </si>
  <si>
    <t>BSA (Tissue Culture Grade)</t>
  </si>
  <si>
    <t xml:space="preserve">Mitomycin C </t>
  </si>
  <si>
    <t>DMEM/High Glucose</t>
  </si>
  <si>
    <t>5 ng/mL</t>
  </si>
  <si>
    <t>0.1 nM</t>
  </si>
  <si>
    <t>0.5 µg/mL</t>
  </si>
  <si>
    <t>2 nM</t>
  </si>
  <si>
    <t>10 µL/mL</t>
  </si>
  <si>
    <t xml:space="preserve">500 µL </t>
  </si>
  <si>
    <t>0.2% (2 mg/mL; 1000 IU/mL) Heparin Sodium Salt in Phosphate-Buffered Saline</t>
  </si>
  <si>
    <t>Only to be added right before use</t>
  </si>
  <si>
    <t>Heat-inactivated Fetal Bovine Serum</t>
  </si>
  <si>
    <t>TPCK Trypsin (500 µg/mL)</t>
  </si>
  <si>
    <t>Final TPCK Trypsin Concentration of 1 µg/mL</t>
  </si>
  <si>
    <t>0.5 M EDTA</t>
  </si>
  <si>
    <t>2.5 g</t>
  </si>
  <si>
    <t>Mitomycin C-containing Medium 3</t>
  </si>
  <si>
    <t>10 mL</t>
  </si>
  <si>
    <t>500 μL</t>
  </si>
  <si>
    <t>Mitomycin C (10 µg/mL)</t>
  </si>
  <si>
    <r>
      <t xml:space="preserve">2.5 </t>
    </r>
    <r>
      <rPr>
        <sz val="11"/>
        <rFont val="Calibri"/>
        <family val="2"/>
      </rPr>
      <t>µ</t>
    </r>
    <r>
      <rPr>
        <sz val="11"/>
        <rFont val="Calibri"/>
        <family val="2"/>
        <scheme val="minor"/>
      </rPr>
      <t>g/mL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</si>
</sst>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/>
    <xf numFmtId="0" fontId="4" fillId="0" borderId="0" xfId="0" applyFont="1"/>
    <xf numFmtId="0" fontId="0" fillId="0" borderId="0" xfId="0" applyFill="1"/>
    <xf numFmtId="0" fontId="0" fillId="0" borderId="0" xfId="0" applyFont="1" applyFill="1"/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4" fillId="0" borderId="0" xfId="0" applyFont="1" applyFill="1"/>
    <xf numFmtId="0" fontId="5" fillId="0" borderId="0" xfId="0" applyFont="1" applyFill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8"/>
  <sheetViews>
    <sheetView tabSelected="1" workbookViewId="0">
      <selection activeCell="D12" sqref="D12"/>
    </sheetView>
  </sheetViews>
  <sheetFormatPr defaultRowHeight="14.5" x14ac:dyDescent="0.35"/>
  <cols>
    <col min="1" max="1" width="20" customWidth="1"/>
    <col min="2" max="2" width="48" customWidth="1"/>
    <col min="3" max="3" width="12.26953125" bestFit="1" customWidth="1"/>
    <col min="4" max="4" width="22.1796875" customWidth="1"/>
  </cols>
  <sheetData>
    <row r="1" spans="1:4" x14ac:dyDescent="0.35">
      <c r="A1" t="s">
        <v>12</v>
      </c>
      <c r="B1" t="s">
        <v>11</v>
      </c>
      <c r="C1" s="4" t="s">
        <v>15</v>
      </c>
      <c r="D1" t="s">
        <v>23</v>
      </c>
    </row>
    <row r="2" spans="1:4" x14ac:dyDescent="0.35">
      <c r="A2" s="7" t="s">
        <v>10</v>
      </c>
      <c r="B2" t="s">
        <v>13</v>
      </c>
      <c r="C2" s="10" t="s">
        <v>14</v>
      </c>
      <c r="D2" s="4"/>
    </row>
    <row r="3" spans="1:4" x14ac:dyDescent="0.35">
      <c r="A3" s="7"/>
      <c r="B3" t="s">
        <v>1</v>
      </c>
      <c r="C3" s="11" t="s">
        <v>43</v>
      </c>
      <c r="D3" s="4"/>
    </row>
    <row r="4" spans="1:4" x14ac:dyDescent="0.35">
      <c r="A4" s="7"/>
      <c r="B4" t="s">
        <v>2</v>
      </c>
      <c r="C4" s="10" t="s">
        <v>60</v>
      </c>
      <c r="D4" s="10"/>
    </row>
    <row r="5" spans="1:4" x14ac:dyDescent="0.35">
      <c r="A5" s="7"/>
      <c r="B5" t="s">
        <v>3</v>
      </c>
      <c r="C5" s="10" t="s">
        <v>44</v>
      </c>
      <c r="D5" s="4"/>
    </row>
    <row r="6" spans="1:4" x14ac:dyDescent="0.35">
      <c r="A6" s="7"/>
      <c r="B6" t="s">
        <v>4</v>
      </c>
      <c r="C6" s="10" t="s">
        <v>45</v>
      </c>
      <c r="D6" s="4"/>
    </row>
    <row r="7" spans="1:4" x14ac:dyDescent="0.35">
      <c r="A7" s="7"/>
      <c r="B7" t="s">
        <v>5</v>
      </c>
      <c r="C7" s="10" t="s">
        <v>46</v>
      </c>
      <c r="D7" s="4"/>
    </row>
    <row r="8" spans="1:4" x14ac:dyDescent="0.35">
      <c r="A8" s="7"/>
      <c r="B8" t="s">
        <v>6</v>
      </c>
      <c r="C8" s="10" t="s">
        <v>26</v>
      </c>
      <c r="D8" s="10" t="s">
        <v>47</v>
      </c>
    </row>
    <row r="9" spans="1:4" x14ac:dyDescent="0.35">
      <c r="A9" s="7"/>
      <c r="B9" t="s">
        <v>16</v>
      </c>
      <c r="C9" s="10" t="s">
        <v>26</v>
      </c>
      <c r="D9" s="4"/>
    </row>
    <row r="10" spans="1:4" x14ac:dyDescent="0.35">
      <c r="C10" s="3"/>
    </row>
    <row r="11" spans="1:4" ht="15" customHeight="1" x14ac:dyDescent="0.35">
      <c r="A11" s="7" t="s">
        <v>24</v>
      </c>
      <c r="B11" s="1" t="s">
        <v>7</v>
      </c>
      <c r="C11" s="4" t="s">
        <v>35</v>
      </c>
    </row>
    <row r="12" spans="1:4" ht="15" customHeight="1" x14ac:dyDescent="0.35">
      <c r="A12" s="7"/>
      <c r="B12" s="1" t="s">
        <v>21</v>
      </c>
      <c r="C12" s="4" t="s">
        <v>18</v>
      </c>
    </row>
    <row r="13" spans="1:4" x14ac:dyDescent="0.35">
      <c r="A13" s="7"/>
      <c r="B13" t="s">
        <v>20</v>
      </c>
      <c r="C13" s="4" t="s">
        <v>19</v>
      </c>
    </row>
    <row r="14" spans="1:4" ht="29" x14ac:dyDescent="0.35">
      <c r="A14" s="7"/>
      <c r="B14" s="8" t="s">
        <v>49</v>
      </c>
      <c r="C14" s="4" t="s">
        <v>22</v>
      </c>
    </row>
    <row r="15" spans="1:4" x14ac:dyDescent="0.35">
      <c r="A15" s="7"/>
      <c r="B15" t="s">
        <v>25</v>
      </c>
      <c r="C15" s="4" t="s">
        <v>26</v>
      </c>
    </row>
    <row r="16" spans="1:4" ht="29" x14ac:dyDescent="0.35">
      <c r="A16" s="7"/>
      <c r="B16" s="1" t="s">
        <v>8</v>
      </c>
      <c r="C16" s="4" t="s">
        <v>48</v>
      </c>
      <c r="D16" s="8" t="s">
        <v>50</v>
      </c>
    </row>
    <row r="17" spans="1:4" ht="15.5" x14ac:dyDescent="0.35">
      <c r="B17" s="1"/>
      <c r="C17" s="4"/>
    </row>
    <row r="18" spans="1:4" ht="15.5" x14ac:dyDescent="0.35">
      <c r="A18" s="9" t="s">
        <v>31</v>
      </c>
      <c r="B18" s="2" t="s">
        <v>42</v>
      </c>
      <c r="C18" s="4" t="s">
        <v>17</v>
      </c>
    </row>
    <row r="19" spans="1:4" ht="15.5" x14ac:dyDescent="0.35">
      <c r="A19" s="9"/>
      <c r="B19" s="1" t="s">
        <v>51</v>
      </c>
      <c r="C19" s="4" t="s">
        <v>18</v>
      </c>
    </row>
    <row r="20" spans="1:4" x14ac:dyDescent="0.35">
      <c r="A20" s="9"/>
      <c r="B20" t="s">
        <v>25</v>
      </c>
      <c r="C20" s="4" t="s">
        <v>26</v>
      </c>
    </row>
    <row r="21" spans="1:4" x14ac:dyDescent="0.35">
      <c r="C21" s="4"/>
    </row>
    <row r="22" spans="1:4" x14ac:dyDescent="0.35">
      <c r="A22" s="9" t="s">
        <v>28</v>
      </c>
      <c r="B22" t="s">
        <v>27</v>
      </c>
      <c r="C22" s="4" t="s">
        <v>29</v>
      </c>
    </row>
    <row r="23" spans="1:4" ht="15.5" x14ac:dyDescent="0.35">
      <c r="A23" s="9"/>
      <c r="B23" s="1" t="s">
        <v>51</v>
      </c>
      <c r="C23" s="4" t="s">
        <v>18</v>
      </c>
    </row>
    <row r="24" spans="1:4" x14ac:dyDescent="0.35">
      <c r="A24" s="9"/>
      <c r="B24" t="s">
        <v>25</v>
      </c>
      <c r="C24" s="4" t="s">
        <v>26</v>
      </c>
    </row>
    <row r="25" spans="1:4" x14ac:dyDescent="0.35">
      <c r="C25" s="4"/>
    </row>
    <row r="26" spans="1:4" ht="15.5" x14ac:dyDescent="0.35">
      <c r="A26" s="9" t="s">
        <v>30</v>
      </c>
      <c r="B26" s="1" t="s">
        <v>9</v>
      </c>
      <c r="C26" s="4" t="s">
        <v>17</v>
      </c>
    </row>
    <row r="27" spans="1:4" ht="28" customHeight="1" x14ac:dyDescent="0.35">
      <c r="A27" s="9"/>
      <c r="B27" s="1" t="s">
        <v>51</v>
      </c>
      <c r="C27" s="4" t="s">
        <v>18</v>
      </c>
    </row>
    <row r="28" spans="1:4" x14ac:dyDescent="0.35">
      <c r="C28" s="4"/>
    </row>
    <row r="29" spans="1:4" ht="15.5" x14ac:dyDescent="0.35">
      <c r="A29" s="7" t="s">
        <v>32</v>
      </c>
      <c r="B29" s="1" t="s">
        <v>9</v>
      </c>
      <c r="C29" s="4" t="s">
        <v>33</v>
      </c>
    </row>
    <row r="30" spans="1:4" ht="46.5" x14ac:dyDescent="0.35">
      <c r="A30" s="7"/>
      <c r="B30" s="1" t="s">
        <v>52</v>
      </c>
      <c r="C30" s="4" t="s">
        <v>34</v>
      </c>
      <c r="D30" s="1" t="s">
        <v>53</v>
      </c>
    </row>
    <row r="31" spans="1:4" x14ac:dyDescent="0.35">
      <c r="A31" s="7"/>
    </row>
    <row r="33" spans="1:4" ht="15.5" x14ac:dyDescent="0.35">
      <c r="A33" s="9" t="s">
        <v>36</v>
      </c>
      <c r="B33" s="1" t="s">
        <v>37</v>
      </c>
      <c r="C33" t="s">
        <v>38</v>
      </c>
    </row>
    <row r="34" spans="1:4" ht="15.5" x14ac:dyDescent="0.35">
      <c r="A34" s="9"/>
      <c r="B34" s="1" t="s">
        <v>54</v>
      </c>
      <c r="C34" t="s">
        <v>39</v>
      </c>
    </row>
    <row r="35" spans="1:4" ht="15.5" x14ac:dyDescent="0.35">
      <c r="A35" s="9"/>
      <c r="B35" s="1" t="s">
        <v>40</v>
      </c>
      <c r="C35" t="s">
        <v>55</v>
      </c>
    </row>
    <row r="37" spans="1:4" ht="15.5" x14ac:dyDescent="0.35">
      <c r="A37" s="9" t="s">
        <v>56</v>
      </c>
      <c r="B37" s="1" t="s">
        <v>10</v>
      </c>
      <c r="C37" s="5" t="s">
        <v>57</v>
      </c>
      <c r="D37" s="5"/>
    </row>
    <row r="38" spans="1:4" ht="25.5" customHeight="1" x14ac:dyDescent="0.35">
      <c r="A38" s="9"/>
      <c r="B38" s="1" t="s">
        <v>41</v>
      </c>
      <c r="C38" s="6" t="s">
        <v>58</v>
      </c>
      <c r="D38" s="5" t="s">
        <v>59</v>
      </c>
    </row>
  </sheetData>
  <mergeCells count="8">
    <mergeCell ref="A33:A35"/>
    <mergeCell ref="A37:A38"/>
    <mergeCell ref="A2:A9"/>
    <mergeCell ref="A11:A16"/>
    <mergeCell ref="A18:A20"/>
    <mergeCell ref="A22:A24"/>
    <mergeCell ref="A26:A27"/>
    <mergeCell ref="A29:A3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/>
  <dimension ref="A1:P1"/>
  <sheetViews>
    <sheetView workbookViewId="0">
      <selection activeCell="P1" sqref="P1"/>
    </sheetView>
  </sheetViews>
  <sheetFormatPr defaultRowHeight="14.5" x14ac:dyDescent="0.35"/>
  <sheetData>
    <row r="1" spans="1:16" x14ac:dyDescent="0.35">
      <c r="A1" t="e">
        <f>IF(#REF!,"AAAAAH384QA=",0)</f>
        <v>#REF!</v>
      </c>
      <c r="B1" t="e">
        <f>AND(#REF!,"AAAAAH384QE=")</f>
        <v>#REF!</v>
      </c>
      <c r="C1" t="e">
        <f>AND(#REF!,"AAAAAH384QI=")</f>
        <v>#REF!</v>
      </c>
      <c r="D1" t="e">
        <f>AND(#REF!,"AAAAAH384QM=")</f>
        <v>#REF!</v>
      </c>
      <c r="E1" t="e">
        <f>AND(#REF!,"AAAAAH384QQ=")</f>
        <v>#REF!</v>
      </c>
      <c r="F1" t="e">
        <f>IF(#REF!,"AAAAAH384QU=",0)</f>
        <v>#REF!</v>
      </c>
      <c r="G1" t="e">
        <f>IF(#REF!,"AAAAAH384QY=",0)</f>
        <v>#REF!</v>
      </c>
      <c r="H1" t="e">
        <f>IF(#REF!,"AAAAAH384Qc=",0)</f>
        <v>#REF!</v>
      </c>
      <c r="I1" t="e">
        <f>IF(#REF!,"AAAAAH384Qg=",0)</f>
        <v>#REF!</v>
      </c>
      <c r="J1" t="e">
        <f>IF(#REF!,"AAAAAH384Qk=",0)</f>
        <v>#REF!</v>
      </c>
      <c r="K1" t="e">
        <f>AND(#REF!,"AAAAAH384Qo=")</f>
        <v>#REF!</v>
      </c>
      <c r="L1" t="e">
        <f>IF(#REF!,"AAAAAH384Qs=",0)</f>
        <v>#REF!</v>
      </c>
      <c r="M1" t="e">
        <f>IF(#REF!,"AAAAAH384Qw=",0)</f>
        <v>#REF!</v>
      </c>
      <c r="N1" t="e">
        <f>AND(#REF!,"AAAAAH384Q0=")</f>
        <v>#REF!</v>
      </c>
      <c r="O1" t="e">
        <f>IF(#REF!,"AAAAAH384Q4=",0)</f>
        <v>#REF!</v>
      </c>
      <c r="P1" t="s">
        <v>0</v>
      </c>
    </row>
  </sheetData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1 Recipe for Media Used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Vidhya Iyer</cp:lastModifiedBy>
  <dcterms:created xsi:type="dcterms:W3CDTF">2012-02-23T18:29:07Z</dcterms:created>
  <dcterms:modified xsi:type="dcterms:W3CDTF">2020-12-30T07:53:10Z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