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AEE5628B-9820-421D-B5BD-F8ED87F8B489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Lignin template for calcula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F3" i="1" s="1"/>
  <c r="G3" i="1" s="1"/>
  <c r="H3" i="1" s="1"/>
  <c r="C8" i="1"/>
  <c r="D8" i="1" s="1"/>
  <c r="F8" i="1" s="1"/>
  <c r="G8" i="1" s="1"/>
  <c r="H8" i="1" s="1"/>
  <c r="C7" i="1"/>
  <c r="D7" i="1" s="1"/>
  <c r="F7" i="1" s="1"/>
  <c r="G7" i="1" s="1"/>
  <c r="H7" i="1" s="1"/>
  <c r="C6" i="1"/>
  <c r="D6" i="1" s="1"/>
  <c r="F6" i="1" s="1"/>
  <c r="G6" i="1" s="1"/>
  <c r="H6" i="1" s="1"/>
  <c r="C5" i="1"/>
  <c r="D5" i="1" s="1"/>
  <c r="F5" i="1" s="1"/>
  <c r="G5" i="1" s="1"/>
  <c r="H5" i="1" s="1"/>
  <c r="C4" i="1"/>
  <c r="D4" i="1" s="1"/>
  <c r="F4" i="1" s="1"/>
  <c r="G4" i="1" s="1"/>
  <c r="H4" i="1" s="1"/>
  <c r="I3" i="1" l="1"/>
  <c r="J3" i="1"/>
  <c r="K3" i="1" s="1"/>
  <c r="L4" i="1"/>
  <c r="M4" i="1" s="1"/>
  <c r="J6" i="1"/>
  <c r="K6" i="1" s="1"/>
  <c r="I6" i="1"/>
  <c r="N4" i="1" l="1"/>
  <c r="O4" i="1" s="1"/>
  <c r="P4" i="1" s="1"/>
</calcChain>
</file>

<file path=xl/sharedStrings.xml><?xml version="1.0" encoding="utf-8"?>
<sst xmlns="http://schemas.openxmlformats.org/spreadsheetml/2006/main" count="30" uniqueCount="27">
  <si>
    <t>Sample number</t>
  </si>
  <si>
    <t xml:space="preserve">Absorbance at 280nm </t>
  </si>
  <si>
    <t>Lignin (mg) y = mx-c</t>
  </si>
  <si>
    <t>Cell wall (mg)</t>
  </si>
  <si>
    <t>mg.lig/mg cell wall</t>
  </si>
  <si>
    <t>mg.lignin/gCW</t>
  </si>
  <si>
    <t>% Lignin</t>
  </si>
  <si>
    <t>Average %</t>
  </si>
  <si>
    <t>Std. dev</t>
  </si>
  <si>
    <t>Std. error</t>
  </si>
  <si>
    <t>Average of three technical replicates</t>
  </si>
  <si>
    <t>x is average OD, y is lignin content</t>
  </si>
  <si>
    <t>per 1 mg</t>
  </si>
  <si>
    <t>R1</t>
  </si>
  <si>
    <t>ttest</t>
  </si>
  <si>
    <t>Difference</t>
  </si>
  <si>
    <t>percent decrease</t>
  </si>
  <si>
    <t>Sample lines</t>
  </si>
  <si>
    <t>R2</t>
  </si>
  <si>
    <t>1 and 2</t>
  </si>
  <si>
    <t>R3</t>
  </si>
  <si>
    <t>Line</t>
  </si>
  <si>
    <t>Root lignin content</t>
  </si>
  <si>
    <t>Standard error</t>
  </si>
  <si>
    <t>Sample 1 (root)</t>
  </si>
  <si>
    <t>Sample 2 (root)</t>
  </si>
  <si>
    <t>Replicates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</si>
</sst>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1" fillId="0" borderId="1" xfId="0" applyFont="1" applyBorder="1"/>
    <xf numFmtId="0" fontId="5" fillId="2" borderId="1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'[1]B. Lig. templ. for calculation'!$F$17</c:f>
              <c:strCache>
                <c:ptCount val="1"/>
                <c:pt idx="0">
                  <c:v>Root lignin content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13-4069-AE5A-610BA8B72C52}"/>
              </c:ext>
            </c:extLst>
          </c:dPt>
          <c:dPt>
            <c:idx val="1"/>
            <c:invertIfNegative val="0"/>
            <c:bubble3D val="0"/>
            <c:spPr>
              <a:pattFill prst="dkDnDiag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13-4069-AE5A-610BA8B72C52}"/>
              </c:ext>
            </c:extLst>
          </c:dPt>
          <c:errBars>
            <c:errBarType val="both"/>
            <c:errValType val="cust"/>
            <c:noEndCap val="0"/>
            <c:plus>
              <c:numRef>
                <c:f>'[1]B. Lig. templ. for calculation'!$G$18:$G$19</c:f>
                <c:numCache>
                  <c:formatCode>General</c:formatCode>
                  <c:ptCount val="2"/>
                  <c:pt idx="0">
                    <c:v>0.70242300753628284</c:v>
                  </c:pt>
                  <c:pt idx="1">
                    <c:v>9.2709398290210479E-2</c:v>
                  </c:pt>
                </c:numCache>
              </c:numRef>
            </c:plus>
            <c:minus>
              <c:numRef>
                <c:f>'[1]B. Lig. templ. for calculation'!$G$18:$G$19</c:f>
                <c:numCache>
                  <c:formatCode>General</c:formatCode>
                  <c:ptCount val="2"/>
                  <c:pt idx="0">
                    <c:v>0.70242300753628284</c:v>
                  </c:pt>
                  <c:pt idx="1">
                    <c:v>9.2709398290210479E-2</c:v>
                  </c:pt>
                </c:numCache>
              </c:numRef>
            </c:minus>
            <c:spPr>
              <a:noFill/>
              <a:ln w="381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'[1]B. Lig. templ. for calculation'!$E$18:$E$19</c:f>
              <c:strCache>
                <c:ptCount val="2"/>
                <c:pt idx="0">
                  <c:v>Sample 1 (root)</c:v>
                </c:pt>
                <c:pt idx="1">
                  <c:v>Sample 2 (root)</c:v>
                </c:pt>
              </c:strCache>
            </c:strRef>
          </c:cat>
          <c:val>
            <c:numRef>
              <c:f>'[1]B. Lig. templ. for calculation'!$F$18:$F$19</c:f>
              <c:numCache>
                <c:formatCode>General</c:formatCode>
                <c:ptCount val="2"/>
                <c:pt idx="0">
                  <c:v>11.647443357829124</c:v>
                </c:pt>
                <c:pt idx="1">
                  <c:v>10.279383277650931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13-4069-AE5A-610BA8B7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779462176"/>
        <c:axId val="779475488"/>
      </c:barChart>
      <c:catAx>
        <c:axId val="7794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475488"/>
        <c:crosses val="autoZero"/>
        <c:auto val="1"/>
        <c:lblAlgn val="ctr"/>
        <c:lblOffset val="100"/>
        <c:noMultiLvlLbl val="0"/>
      </c:catAx>
      <c:valAx>
        <c:axId val="779475488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79462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445271</xdr:colOff>
      <xdr:row>15</xdr:row>
      <xdr:rowOff>148771</xdr:rowOff>
    </xdr:from>
    <xdr:to>
      <xdr:col>5</xdr:col>
      <xdr:colOff>304800</xdr:colOff>
      <xdr:row>31</xdr:row>
      <xdr:rowOff>163830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Lignin standard curve"/>
      <sheetName val="B. Lig. templ. for calculation"/>
      <sheetName val="C. Root, stem and leaf tissue"/>
    </sheetNames>
    <sheetDataSet>
      <sheetData sheetId="0"/>
      <sheetData sheetId="1">
        <row r="17">
          <cell r="F17" t="str">
            <v>Root lignin content</v>
          </cell>
        </row>
        <row r="18">
          <cell r="E18" t="str">
            <v>Sample 1 (root)</v>
          </cell>
          <cell r="F18">
            <v>11.647443357829124</v>
          </cell>
          <cell r="G18">
            <v>0.70242300753628284</v>
          </cell>
        </row>
        <row r="19">
          <cell r="E19" t="str">
            <v>Sample 2 (root)</v>
          </cell>
          <cell r="F19">
            <v>10.279383277650931</v>
          </cell>
          <cell r="G19">
            <v>9.2709398290210479E-2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workbookViewId="0">
      <selection activeCell="K11" sqref="K11"/>
    </sheetView>
  </sheetViews>
  <sheetFormatPr defaultColWidth="8.88671875" defaultRowHeight="14.4" x14ac:dyDescent="0.3"/>
  <cols>
    <col min="1" max="1" width="14.6640625" customWidth="1"/>
    <col min="2" max="2" width="12.6640625" customWidth="1"/>
    <col min="3" max="3" width="41.88671875" customWidth="1"/>
    <col min="4" max="4" width="48.44140625" customWidth="1"/>
    <col min="5" max="5" width="18.88671875" customWidth="1"/>
    <col min="6" max="6" width="21.44140625" customWidth="1"/>
    <col min="7" max="7" width="13.44140625" customWidth="1"/>
    <col min="8" max="8" width="18" customWidth="1"/>
    <col min="9" max="9" width="16.88671875" customWidth="1"/>
    <col min="10" max="10" width="15.88671875" customWidth="1"/>
    <col min="11" max="11" width="12.6640625" customWidth="1"/>
  </cols>
  <sheetData>
    <row r="1" spans="1:19" ht="21" x14ac:dyDescent="0.4">
      <c r="A1" s="3" t="s">
        <v>0</v>
      </c>
      <c r="B1" s="3" t="s">
        <v>26</v>
      </c>
      <c r="C1" s="3" t="s">
        <v>1</v>
      </c>
      <c r="D1" s="4" t="s">
        <v>2</v>
      </c>
      <c r="E1" s="4" t="s">
        <v>3</v>
      </c>
      <c r="F1" s="5" t="s">
        <v>4</v>
      </c>
      <c r="G1" s="3" t="s">
        <v>5</v>
      </c>
      <c r="H1" s="3" t="s">
        <v>6</v>
      </c>
      <c r="I1" s="3" t="s">
        <v>7</v>
      </c>
      <c r="J1" s="6" t="s">
        <v>8</v>
      </c>
      <c r="K1" s="3" t="s">
        <v>9</v>
      </c>
      <c r="L1" s="1"/>
      <c r="M1" s="1"/>
      <c r="N1" s="1"/>
      <c r="O1" s="1"/>
      <c r="P1" s="1"/>
      <c r="Q1" s="1"/>
      <c r="R1" s="1"/>
      <c r="S1" s="1"/>
    </row>
    <row r="2" spans="1:19" ht="21" x14ac:dyDescent="0.4">
      <c r="A2" s="3"/>
      <c r="B2" s="3"/>
      <c r="C2" s="3" t="s">
        <v>10</v>
      </c>
      <c r="D2" s="4" t="s">
        <v>11</v>
      </c>
      <c r="E2" s="4"/>
      <c r="F2" s="5" t="s">
        <v>12</v>
      </c>
      <c r="G2" s="3"/>
      <c r="H2" s="3"/>
      <c r="I2" s="3"/>
      <c r="J2" s="6"/>
      <c r="K2" s="3"/>
      <c r="L2" s="1"/>
      <c r="M2" s="1"/>
      <c r="N2" s="1"/>
      <c r="O2" s="1"/>
      <c r="P2" s="1"/>
      <c r="Q2" s="1"/>
      <c r="R2" s="1"/>
      <c r="S2" s="1"/>
    </row>
    <row r="3" spans="1:19" ht="21" x14ac:dyDescent="0.4">
      <c r="A3" s="7">
        <v>7</v>
      </c>
      <c r="B3" s="7" t="s">
        <v>13</v>
      </c>
      <c r="C3" s="7">
        <f>AVERAGE(2.259,2.254,2.254)</f>
        <v>2.2556666666666665</v>
      </c>
      <c r="D3" s="8">
        <f>(0.8365*C3)-0.0492</f>
        <v>1.8376651666666666</v>
      </c>
      <c r="E3" s="8">
        <v>15.5</v>
      </c>
      <c r="F3" s="8">
        <f>D3/E3</f>
        <v>0.11855904301075268</v>
      </c>
      <c r="G3" s="7">
        <f>F3*1000</f>
        <v>118.55904301075267</v>
      </c>
      <c r="H3" s="7">
        <f>(G3/1000)*100</f>
        <v>11.855904301075268</v>
      </c>
      <c r="I3" s="7">
        <f>AVERAGE(H3:H5)</f>
        <v>11.647443357829124</v>
      </c>
      <c r="J3" s="7">
        <f>_xlfn.STDEV.P(H3:H5)</f>
        <v>1.0751570126954977</v>
      </c>
      <c r="K3" s="7">
        <f>_xlfn.CONFIDENCE.NORM(0.05,J3,9)</f>
        <v>0.70242300753628284</v>
      </c>
      <c r="L3" s="9" t="s">
        <v>14</v>
      </c>
      <c r="M3" s="9"/>
      <c r="N3" s="9" t="s">
        <v>15</v>
      </c>
      <c r="O3" s="9" t="s">
        <v>16</v>
      </c>
      <c r="P3" s="9"/>
      <c r="Q3" s="9" t="s">
        <v>17</v>
      </c>
      <c r="R3" s="1"/>
      <c r="S3" s="1"/>
    </row>
    <row r="4" spans="1:19" ht="21" x14ac:dyDescent="0.4">
      <c r="A4" s="7">
        <v>8</v>
      </c>
      <c r="B4" s="7" t="s">
        <v>18</v>
      </c>
      <c r="C4" s="7">
        <f>AVERAGE(2.677,2.587,2.587)</f>
        <v>2.6170000000000004</v>
      </c>
      <c r="D4" s="8">
        <f t="shared" ref="D4:D8" si="0">(0.8365*C4)-0.0492</f>
        <v>2.1399205000000006</v>
      </c>
      <c r="E4" s="8">
        <v>20.900000000000091</v>
      </c>
      <c r="F4" s="8">
        <f>D4/E4</f>
        <v>0.10238854066985605</v>
      </c>
      <c r="G4" s="7">
        <f t="shared" ref="G4:G8" si="1">F4*1000</f>
        <v>102.38854066985604</v>
      </c>
      <c r="H4" s="7">
        <f t="shared" ref="H4:H8" si="2">(G4/1000)*100</f>
        <v>10.238854066985605</v>
      </c>
      <c r="I4" s="7"/>
      <c r="J4" s="10"/>
      <c r="K4" s="7"/>
      <c r="L4" s="9">
        <f>_xlfn.T.TEST(H3:H5,H6:H8,2,1)</f>
        <v>0.21473350403290448</v>
      </c>
      <c r="M4" s="9">
        <f>1-L4</f>
        <v>0.78526649596709552</v>
      </c>
      <c r="N4" s="9">
        <f>I3-I6</f>
        <v>1.3680600801781928</v>
      </c>
      <c r="O4" s="9">
        <f>N4/I3</f>
        <v>0.11745582598249912</v>
      </c>
      <c r="P4" s="9">
        <f>O4*100</f>
        <v>11.745582598249912</v>
      </c>
      <c r="Q4" s="9" t="s">
        <v>19</v>
      </c>
      <c r="R4" s="1"/>
      <c r="S4" s="1"/>
    </row>
    <row r="5" spans="1:19" ht="21" x14ac:dyDescent="0.4">
      <c r="A5" s="7">
        <v>9</v>
      </c>
      <c r="B5" s="7" t="s">
        <v>20</v>
      </c>
      <c r="C5" s="7">
        <f>AVERAGE(1.375,1.407,1.357)</f>
        <v>1.3796666666666668</v>
      </c>
      <c r="D5" s="8">
        <f t="shared" si="0"/>
        <v>1.104891166666667</v>
      </c>
      <c r="E5" s="8">
        <v>8.5999999999999091</v>
      </c>
      <c r="F5" s="8">
        <f t="shared" ref="F5:F8" si="3">D5/E5</f>
        <v>0.12847571705426497</v>
      </c>
      <c r="G5" s="7">
        <f t="shared" si="1"/>
        <v>128.47571705426498</v>
      </c>
      <c r="H5" s="7">
        <f t="shared" si="2"/>
        <v>12.847571705426496</v>
      </c>
      <c r="I5" s="7"/>
      <c r="J5" s="10"/>
      <c r="K5" s="7"/>
      <c r="L5" s="11"/>
      <c r="M5" s="1"/>
      <c r="N5" s="1"/>
      <c r="O5" s="1"/>
      <c r="P5" s="1"/>
      <c r="Q5" s="1"/>
      <c r="R5" s="1"/>
      <c r="S5" s="1"/>
    </row>
    <row r="6" spans="1:19" ht="21" x14ac:dyDescent="0.4">
      <c r="A6" s="7">
        <v>10</v>
      </c>
      <c r="B6" s="7" t="s">
        <v>13</v>
      </c>
      <c r="C6" s="7">
        <f>AVERAGE(2.021,2.035,2.096)</f>
        <v>2.0506666666666669</v>
      </c>
      <c r="D6" s="8">
        <f t="shared" si="0"/>
        <v>1.666182666666667</v>
      </c>
      <c r="E6" s="8">
        <v>15.900000000000091</v>
      </c>
      <c r="F6" s="8">
        <f t="shared" si="3"/>
        <v>0.10479136268343758</v>
      </c>
      <c r="G6" s="7">
        <f t="shared" si="1"/>
        <v>104.79136268343758</v>
      </c>
      <c r="H6" s="7">
        <f t="shared" si="2"/>
        <v>10.479136268343758</v>
      </c>
      <c r="I6" s="7">
        <f>AVERAGE(H6:H8)</f>
        <v>10.279383277650931</v>
      </c>
      <c r="J6" s="7">
        <f>_xlfn.STDEV.P(H6:H8)</f>
        <v>0.1419047477731587</v>
      </c>
      <c r="K6" s="7">
        <f>_xlfn.CONFIDENCE.NORM(0.05,J6,9)</f>
        <v>9.2709398290210479E-2</v>
      </c>
      <c r="L6" s="1"/>
      <c r="M6" s="1"/>
      <c r="N6" s="1"/>
      <c r="O6" s="1"/>
      <c r="P6" s="1"/>
      <c r="Q6" s="1"/>
      <c r="R6" s="1"/>
      <c r="S6" s="1"/>
    </row>
    <row r="7" spans="1:19" ht="21" x14ac:dyDescent="0.4">
      <c r="A7" s="7">
        <v>11</v>
      </c>
      <c r="B7" s="7" t="s">
        <v>18</v>
      </c>
      <c r="C7" s="7">
        <f>AVERAGE(1.886,1.882,1.857)</f>
        <v>1.875</v>
      </c>
      <c r="D7" s="8">
        <f t="shared" si="0"/>
        <v>1.5192375</v>
      </c>
      <c r="E7" s="8">
        <v>14.900000000000091</v>
      </c>
      <c r="F7" s="8">
        <f t="shared" si="3"/>
        <v>0.10196224832214704</v>
      </c>
      <c r="G7" s="7">
        <f t="shared" si="1"/>
        <v>101.96224832214703</v>
      </c>
      <c r="H7" s="7">
        <f t="shared" si="2"/>
        <v>10.196224832214703</v>
      </c>
      <c r="I7" s="7"/>
      <c r="J7" s="10"/>
      <c r="K7" s="7"/>
      <c r="L7" s="1"/>
      <c r="M7" s="1"/>
      <c r="N7" s="1"/>
      <c r="O7" s="1"/>
      <c r="P7" s="1"/>
      <c r="Q7" s="1"/>
      <c r="R7" s="1"/>
      <c r="S7" s="1"/>
    </row>
    <row r="8" spans="1:19" ht="21" x14ac:dyDescent="0.4">
      <c r="A8" s="7">
        <v>12</v>
      </c>
      <c r="B8" s="7" t="s">
        <v>20</v>
      </c>
      <c r="C8" s="7">
        <f>AVERAGE(1.785,1.78,1.787)</f>
        <v>1.784</v>
      </c>
      <c r="D8" s="8">
        <f t="shared" si="0"/>
        <v>1.4431160000000001</v>
      </c>
      <c r="E8" s="8">
        <v>14.200000000000045</v>
      </c>
      <c r="F8" s="8">
        <f t="shared" si="3"/>
        <v>0.10162788732394334</v>
      </c>
      <c r="G8" s="7">
        <f t="shared" si="1"/>
        <v>101.62788732394334</v>
      </c>
      <c r="H8" s="7">
        <f t="shared" si="2"/>
        <v>10.162788732394334</v>
      </c>
      <c r="I8" s="7"/>
      <c r="J8" s="10"/>
      <c r="K8" s="7"/>
      <c r="L8" s="1"/>
      <c r="M8" s="1"/>
      <c r="N8" s="1"/>
      <c r="O8" s="1"/>
      <c r="P8" s="1"/>
      <c r="Q8" s="1"/>
      <c r="R8" s="1"/>
      <c r="S8" s="1"/>
    </row>
    <row r="9" spans="1:19" ht="21" x14ac:dyDescent="0.4">
      <c r="A9" s="12"/>
      <c r="B9" s="11"/>
      <c r="C9" s="11"/>
      <c r="D9" s="13"/>
      <c r="E9" s="13"/>
      <c r="F9" s="14"/>
      <c r="G9" s="11"/>
      <c r="H9" s="11"/>
      <c r="I9" s="11"/>
      <c r="J9" s="15"/>
      <c r="K9" s="11"/>
      <c r="L9" s="1"/>
      <c r="M9" s="1"/>
      <c r="N9" s="1"/>
      <c r="O9" s="1"/>
      <c r="P9" s="1"/>
      <c r="Q9" s="1"/>
      <c r="R9" s="1"/>
      <c r="S9" s="1"/>
    </row>
    <row r="10" spans="1:19" ht="21" x14ac:dyDescent="0.4">
      <c r="A10" s="11"/>
      <c r="B10" s="11"/>
      <c r="C10" s="15"/>
      <c r="D10" s="13"/>
      <c r="E10" s="13"/>
      <c r="F10" s="14"/>
      <c r="G10" s="11"/>
      <c r="H10" s="11"/>
      <c r="I10" s="11"/>
      <c r="J10" s="15"/>
      <c r="K10" s="1"/>
      <c r="L10" s="1"/>
      <c r="M10" s="1"/>
      <c r="N10" s="1"/>
      <c r="O10" s="1"/>
      <c r="P10" s="1"/>
      <c r="Q10" s="1"/>
      <c r="R10" s="1"/>
      <c r="S10" s="1"/>
    </row>
    <row r="11" spans="1:19" ht="21" x14ac:dyDescent="0.4">
      <c r="A11" s="11"/>
      <c r="B11" s="11"/>
      <c r="C11" s="15"/>
      <c r="D11" s="13"/>
      <c r="E11" s="13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1" x14ac:dyDescent="0.4">
      <c r="A12" s="11"/>
      <c r="B12" s="11"/>
      <c r="C12" s="15"/>
      <c r="D12" s="13"/>
      <c r="E12" s="13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1" x14ac:dyDescent="0.4">
      <c r="A13" s="11"/>
      <c r="B13" s="11"/>
      <c r="C13" s="15"/>
      <c r="D13" s="16" t="s">
        <v>21</v>
      </c>
      <c r="E13" s="16" t="s">
        <v>22</v>
      </c>
      <c r="F13" s="17" t="s">
        <v>23</v>
      </c>
      <c r="G13" s="9"/>
      <c r="H13" s="11"/>
      <c r="I13" s="11"/>
      <c r="J13" s="15"/>
      <c r="K13" s="1"/>
      <c r="L13" s="1"/>
      <c r="M13" s="1"/>
      <c r="N13" s="1"/>
      <c r="O13" s="1"/>
      <c r="P13" s="1"/>
      <c r="Q13" s="1"/>
      <c r="R13" s="1"/>
      <c r="S13" s="1"/>
    </row>
    <row r="14" spans="1:19" ht="21" x14ac:dyDescent="0.4">
      <c r="A14" s="11"/>
      <c r="B14" s="11"/>
      <c r="C14" s="15"/>
      <c r="D14" s="16" t="s">
        <v>24</v>
      </c>
      <c r="E14" s="7">
        <v>11.647443357829124</v>
      </c>
      <c r="F14" s="17">
        <v>0.70242300753628284</v>
      </c>
      <c r="G14" s="9"/>
      <c r="H14" s="11"/>
      <c r="I14" s="11"/>
      <c r="J14" s="15"/>
      <c r="K14" s="1"/>
      <c r="L14" s="1"/>
      <c r="M14" s="1"/>
      <c r="N14" s="1"/>
      <c r="O14" s="1"/>
      <c r="P14" s="1"/>
      <c r="Q14" s="1"/>
      <c r="R14" s="1"/>
      <c r="S14" s="1"/>
    </row>
    <row r="15" spans="1:19" ht="21" x14ac:dyDescent="0.4">
      <c r="A15" s="11"/>
      <c r="B15" s="11"/>
      <c r="C15" s="15"/>
      <c r="D15" s="16" t="s">
        <v>25</v>
      </c>
      <c r="E15" s="7">
        <v>10.279383277650931</v>
      </c>
      <c r="F15" s="17">
        <v>9.2709398290210479E-2</v>
      </c>
      <c r="G15" s="9"/>
      <c r="H15" s="11"/>
      <c r="I15" s="11"/>
      <c r="J15" s="13"/>
      <c r="K15" s="11"/>
      <c r="L15" s="1"/>
      <c r="M15" s="1"/>
      <c r="N15" s="1"/>
      <c r="O15" s="1"/>
      <c r="P15" s="1"/>
      <c r="Q15" s="1"/>
      <c r="R15" s="1"/>
      <c r="S15" s="1"/>
    </row>
    <row r="16" spans="1:19" ht="21" x14ac:dyDescent="0.4">
      <c r="A16" s="11"/>
      <c r="B16" s="11"/>
      <c r="C16" s="15"/>
      <c r="D16" s="13"/>
      <c r="E16" s="13"/>
      <c r="F16" s="14"/>
      <c r="G16" s="11"/>
      <c r="H16" s="11"/>
      <c r="I16" s="11"/>
      <c r="J16" s="15"/>
      <c r="K16" s="1"/>
      <c r="L16" s="1"/>
      <c r="M16" s="1"/>
      <c r="N16" s="1"/>
      <c r="O16" s="1"/>
      <c r="P16" s="1"/>
      <c r="Q16" s="1"/>
      <c r="R16" s="1"/>
      <c r="S16" s="1"/>
    </row>
    <row r="17" spans="1:19" ht="21" x14ac:dyDescent="0.4">
      <c r="A17" s="11"/>
      <c r="B17" s="11"/>
      <c r="C17" s="15"/>
      <c r="D17" s="13"/>
      <c r="E17" s="13"/>
      <c r="F17" s="14"/>
      <c r="G17" s="11"/>
      <c r="H17" s="11"/>
      <c r="I17" s="11"/>
      <c r="J17" s="15"/>
      <c r="K17" s="1"/>
      <c r="L17" s="1"/>
      <c r="M17" s="1"/>
      <c r="N17" s="1"/>
      <c r="O17" s="1"/>
      <c r="P17" s="1"/>
      <c r="Q17" s="1"/>
      <c r="R17" s="1"/>
      <c r="S17" s="1"/>
    </row>
    <row r="18" spans="1:19" ht="21" x14ac:dyDescent="0.4">
      <c r="A18" s="11"/>
      <c r="B18" s="11"/>
      <c r="C18" s="15"/>
      <c r="D18" s="13"/>
      <c r="E18" s="13"/>
      <c r="F18" s="14"/>
      <c r="G18" s="11"/>
      <c r="H18" s="11"/>
      <c r="I18" s="11"/>
      <c r="J18" s="15"/>
      <c r="K18" s="1"/>
      <c r="L18" s="1"/>
      <c r="M18" s="1"/>
      <c r="N18" s="1"/>
      <c r="O18" s="1"/>
      <c r="P18" s="1"/>
      <c r="Q18" s="1"/>
      <c r="R18" s="1"/>
      <c r="S18" s="1"/>
    </row>
    <row r="19" spans="1:19" ht="21" x14ac:dyDescent="0.4">
      <c r="A19" s="11"/>
      <c r="B19" s="11"/>
      <c r="C19" s="15"/>
      <c r="D19" s="13"/>
      <c r="E19" s="13"/>
      <c r="F19" s="14"/>
      <c r="G19" s="11"/>
      <c r="H19" s="11"/>
      <c r="I19" s="11"/>
      <c r="J19" s="15"/>
      <c r="K19" s="1"/>
      <c r="L19" s="1"/>
      <c r="M19" s="1"/>
      <c r="N19" s="1"/>
      <c r="O19" s="1"/>
      <c r="P19" s="1"/>
      <c r="Q19" s="1"/>
      <c r="R19" s="1"/>
      <c r="S19" s="1"/>
    </row>
    <row r="20" spans="1:19" ht="21" x14ac:dyDescent="0.4">
      <c r="A20" s="11"/>
      <c r="B20" s="11"/>
      <c r="C20" s="15"/>
      <c r="D20" s="13"/>
      <c r="E20" s="13"/>
      <c r="F20" s="14"/>
      <c r="G20" s="11"/>
      <c r="H20" s="11"/>
      <c r="I20" s="11"/>
      <c r="J20" s="15"/>
      <c r="K20" s="1"/>
      <c r="L20" s="1"/>
      <c r="M20" s="1"/>
      <c r="N20" s="1"/>
      <c r="O20" s="1"/>
      <c r="P20" s="1"/>
      <c r="Q20" s="1"/>
      <c r="R20" s="1"/>
      <c r="S20" s="1"/>
    </row>
    <row r="21" spans="1:19" ht="21" x14ac:dyDescent="0.4">
      <c r="A21" s="1"/>
      <c r="B21" s="1"/>
      <c r="C21" s="1"/>
      <c r="D21" s="1"/>
      <c r="E21" s="13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1" x14ac:dyDescent="0.4">
      <c r="A22" s="1"/>
      <c r="B22" s="1"/>
      <c r="C22" s="1"/>
      <c r="D22" s="1"/>
      <c r="E22" s="1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1" x14ac:dyDescent="0.4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1" x14ac:dyDescent="0.4">
      <c r="A24" s="1"/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" x14ac:dyDescent="0.4">
      <c r="A25" s="1"/>
      <c r="B25" s="1"/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1" x14ac:dyDescent="0.4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1" x14ac:dyDescent="0.4">
      <c r="A27" s="1"/>
      <c r="B27" s="1"/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1" x14ac:dyDescent="0.4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1" x14ac:dyDescent="0.4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1" x14ac:dyDescent="0.4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1" x14ac:dyDescent="0.4">
      <c r="A31" s="1"/>
      <c r="B31" s="1"/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1" x14ac:dyDescent="0.4">
      <c r="A32" s="1"/>
      <c r="B32" s="1"/>
      <c r="C32" s="1"/>
      <c r="D32" s="1"/>
      <c r="E32" s="1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21" x14ac:dyDescent="0.4">
      <c r="A33" s="1"/>
      <c r="B33" s="1"/>
      <c r="C33" s="1"/>
      <c r="D33" s="1"/>
      <c r="E33" s="1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1" x14ac:dyDescent="0.4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1" x14ac:dyDescent="0.4">
      <c r="A35" s="1"/>
      <c r="B35" s="1"/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1" x14ac:dyDescent="0.4">
      <c r="A36" s="1"/>
      <c r="B36" s="1"/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1" x14ac:dyDescent="0.4">
      <c r="A37" s="1"/>
      <c r="B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1" x14ac:dyDescent="0.4">
      <c r="A38" s="1"/>
      <c r="B38" s="1"/>
      <c r="C38" s="1"/>
      <c r="D38" s="1"/>
      <c r="E38" s="1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1" x14ac:dyDescent="0.4">
      <c r="A39" s="1"/>
      <c r="B39" s="1"/>
      <c r="C39" s="1"/>
      <c r="D39" s="1"/>
      <c r="E39" s="1"/>
      <c r="F39" s="2"/>
      <c r="G39" s="1"/>
      <c r="H39" s="1"/>
      <c r="I39" s="1"/>
      <c r="J39" s="1"/>
      <c r="K39" s="18"/>
      <c r="L39" s="1"/>
      <c r="M39" s="1"/>
      <c r="N39" s="1"/>
      <c r="O39" s="1"/>
      <c r="P39" s="1"/>
      <c r="Q39" s="1"/>
      <c r="R39" s="1"/>
      <c r="S39" s="1"/>
    </row>
    <row r="40" spans="1:19" ht="21" x14ac:dyDescent="0.4">
      <c r="A40" s="1"/>
      <c r="B40" s="1"/>
      <c r="C40" s="1"/>
      <c r="D40" s="1"/>
      <c r="E40" s="1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1" x14ac:dyDescent="0.4">
      <c r="A41" s="1"/>
      <c r="B41" s="1"/>
      <c r="C41" s="1"/>
      <c r="D41" s="1"/>
      <c r="E41" s="1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1" x14ac:dyDescent="0.4">
      <c r="A42" s="1"/>
      <c r="B42" s="1"/>
      <c r="C42" s="1"/>
      <c r="D42" s="1"/>
      <c r="E42" s="1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1" x14ac:dyDescent="0.4">
      <c r="A43" s="1"/>
      <c r="B43" s="1"/>
      <c r="C43" s="1"/>
      <c r="D43" s="1"/>
      <c r="E43" s="1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21" x14ac:dyDescent="0.4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21" x14ac:dyDescent="0.4">
      <c r="A45" s="1"/>
      <c r="B45" s="1"/>
      <c r="C45" s="1"/>
      <c r="D45" s="1"/>
      <c r="E45" s="1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1" x14ac:dyDescent="0.4">
      <c r="A46" s="1"/>
      <c r="B46" s="1"/>
      <c r="C46" s="1"/>
      <c r="D46" s="1"/>
      <c r="E46" s="1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1" x14ac:dyDescent="0.4">
      <c r="A47" s="1"/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Lignin template for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Dampanaboina, Lavanya</dc:creator>
  <cp:lastModifiedBy>Nam Nguyen</cp:lastModifiedBy>
  <dcterms:created xsi:type="dcterms:W3CDTF">2021-04-30T02:50:52Z</dcterms:created>
  <dcterms:modified xsi:type="dcterms:W3CDTF">2021-04-30T17:52:59Z</dcterms:modified>
</cp:coreProperties>
</file>