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61243\R1\"/>
    </mc:Choice>
  </mc:AlternateContent>
  <xr:revisionPtr revIDLastSave="0" documentId="8_{DB6FF7EC-85BB-43F4-A3C2-68FFC7B30FDA}" xr6:coauthVersionLast="45" xr6:coauthVersionMax="45" xr10:uidLastSave="{00000000-0000-0000-0000-000000000000}"/>
  <bookViews>
    <workbookView xWindow="22932" yWindow="-108" windowWidth="23256" windowHeight="12576"/>
  </bookViews>
  <sheets>
    <sheet name="Table of Materials" sheetId="1" r:id="rId1"/>
    <sheet name="Sheet3" sheetId="3" r:id="rId2"/>
    <sheet name="DV-IDENTITY-0" sheetId="4" state="veryHidden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<sst xmlns="http://schemas.openxmlformats.org/spreadsheetml/2006/main" count="126" uniqueCount="84">
  <si>
    <t>Company</t>
  </si>
  <si>
    <t>Catalog Number</t>
  </si>
  <si>
    <t>AAAAAH384Q8=</t>
  </si>
  <si>
    <t>Comments/Description</t>
  </si>
  <si>
    <t>Name of Material/ Equipment</t>
  </si>
  <si>
    <t>Navy RINO RNA Lysis Kit 50 pack (1.5 mL)</t>
  </si>
  <si>
    <t>Bullet Blender Storm Homogenizer</t>
  </si>
  <si>
    <t>2x Laemmli Sample Buffer</t>
  </si>
  <si>
    <t>LICOR WesternSure PREMIUM Chemiluminescent Substrate, 100 mL Kit</t>
  </si>
  <si>
    <t>EDTA-free protease inhibitors</t>
  </si>
  <si>
    <t>Phosphatase inhibitor cocktail 2</t>
  </si>
  <si>
    <t>Phosphatase inhibitor cocktail 3</t>
  </si>
  <si>
    <t>MidSci</t>
  </si>
  <si>
    <t>BioRed</t>
  </si>
  <si>
    <t>Thermo Fisher</t>
  </si>
  <si>
    <t>LI-COR</t>
  </si>
  <si>
    <t>Roche</t>
  </si>
  <si>
    <t>Sigma</t>
  </si>
  <si>
    <t>NAVYR1-RNA</t>
  </si>
  <si>
    <t>BBY24M </t>
  </si>
  <si>
    <t>10002D</t>
  </si>
  <si>
    <t>12321D</t>
  </si>
  <si>
    <t>926-95000</t>
  </si>
  <si>
    <t>P5726-1ML</t>
  </si>
  <si>
    <t>P0044-1ML</t>
  </si>
  <si>
    <t>STEP 2.3</t>
  </si>
  <si>
    <t>STEP 3.2</t>
  </si>
  <si>
    <t>STEP 3.11</t>
  </si>
  <si>
    <t>STEP 4.1</t>
  </si>
  <si>
    <t>STEP 4.3</t>
  </si>
  <si>
    <t>STEP 2.9</t>
  </si>
  <si>
    <t>anti-ALG-1 monoclonal antibody</t>
  </si>
  <si>
    <t>anti-HRPK-1 monoclonal antibody</t>
  </si>
  <si>
    <t>custom generated by PRF&amp;L</t>
  </si>
  <si>
    <t>n/a</t>
  </si>
  <si>
    <t>anti-AIN-1 monoclonal antibody</t>
  </si>
  <si>
    <t>STEP 4.2, see ref. Zhang et al. 2007</t>
  </si>
  <si>
    <t>STEP 4.2</t>
  </si>
  <si>
    <t>Goat anti-Rat IgG (H+L) Secondary Antibody, HRP</t>
  </si>
  <si>
    <t>Goat Anti-Rabbit Secondary Antibody, HRP</t>
  </si>
  <si>
    <t xml:space="preserve">custom generated </t>
  </si>
  <si>
    <t>Table 1</t>
  </si>
  <si>
    <t>Potassium phosphate monobasic</t>
  </si>
  <si>
    <t>P285-3</t>
  </si>
  <si>
    <t>Sodium Phosphate Dibasic Anhydrous</t>
  </si>
  <si>
    <t>S374-500</t>
  </si>
  <si>
    <t>Sodium Chloride</t>
  </si>
  <si>
    <t>S271-500</t>
  </si>
  <si>
    <t>Magnesium Sulfate Anhydrous</t>
  </si>
  <si>
    <t>M65-500</t>
  </si>
  <si>
    <t>HEPES</t>
  </si>
  <si>
    <t>H4034-500G</t>
  </si>
  <si>
    <t>Potassium Chloride</t>
  </si>
  <si>
    <t>P217-500</t>
  </si>
  <si>
    <t>TritionX-100</t>
  </si>
  <si>
    <t>X100-500ML</t>
  </si>
  <si>
    <t>Magnesium chloride hexahydrate ACS</t>
  </si>
  <si>
    <t>VWR</t>
  </si>
  <si>
    <t>VWRV0288-500G</t>
  </si>
  <si>
    <t>Glycerol</t>
  </si>
  <si>
    <t>G33-500</t>
  </si>
  <si>
    <t>20170-333</t>
  </si>
  <si>
    <t>15 mL tube</t>
  </si>
  <si>
    <t>89039-664</t>
  </si>
  <si>
    <t>GFP antibody (FL)</t>
  </si>
  <si>
    <t>Santa Cruz Biotechnology</t>
  </si>
  <si>
    <t>sc-8334</t>
  </si>
  <si>
    <t>DL-Dithiothreitol (DTT)</t>
  </si>
  <si>
    <t>D9779-5G</t>
  </si>
  <si>
    <t>STEP 1.6</t>
  </si>
  <si>
    <t>STEP 1.2</t>
  </si>
  <si>
    <t>Figure 2</t>
  </si>
  <si>
    <t>Microcentrifuge Tubes, 1.5 mL</t>
  </si>
  <si>
    <t>N2 wild type</t>
  </si>
  <si>
    <t>CGC</t>
  </si>
  <si>
    <r>
      <t xml:space="preserve">UY38 </t>
    </r>
    <r>
      <rPr>
        <i/>
        <sz val="12"/>
        <color indexed="8"/>
        <rFont val="Calibri"/>
        <family val="2"/>
      </rPr>
      <t>hrpk-1(zen17)</t>
    </r>
  </si>
  <si>
    <t>available upon request</t>
  </si>
  <si>
    <r>
      <t xml:space="preserve">VT3841 </t>
    </r>
    <r>
      <rPr>
        <i/>
        <sz val="12"/>
        <color indexed="8"/>
        <rFont val="Calibri"/>
        <family val="2"/>
      </rPr>
      <t>alg-1(tm492)</t>
    </r>
  </si>
  <si>
    <r>
      <t xml:space="preserve">VT1367 </t>
    </r>
    <r>
      <rPr>
        <i/>
        <sz val="12"/>
        <color indexed="8"/>
        <rFont val="Calibri"/>
        <family val="2"/>
      </rPr>
      <t>col-19::gfp(maIS105)</t>
    </r>
  </si>
  <si>
    <t>4–20% Mini-PROTEAN TGX Precast Protein Gels</t>
  </si>
  <si>
    <t>Dynabeads Protein A for Immunoprecipitation</t>
  </si>
  <si>
    <t>DynaMag-2 Magnet</t>
  </si>
  <si>
    <t>RNaseOUT Recombinant Ribonuclease Inhibitor</t>
  </si>
  <si>
    <t>RC DC Protein Assay Kit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</si>
</sst>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i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_Zinovyeva_Table_1_Recip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Table 1. Recipes.</v>
          </cell>
        </row>
        <row r="3">
          <cell r="A3" t="str">
            <v>M9 buffer （1 L)</v>
          </cell>
        </row>
        <row r="4">
          <cell r="A4" t="str">
            <v>KH2PO4</v>
          </cell>
        </row>
        <row r="5">
          <cell r="A5" t="str">
            <v>Na2HPO4</v>
          </cell>
        </row>
        <row r="6">
          <cell r="A6" t="str">
            <v>NaCl</v>
          </cell>
        </row>
        <row r="7">
          <cell r="A7" t="str">
            <v>1M MgSO4</v>
          </cell>
        </row>
        <row r="8">
          <cell r="A8" t="str">
            <v>ddH2O</v>
          </cell>
        </row>
        <row r="10">
          <cell r="A10" t="str">
            <v>2x Lysis buffer (5 mL)</v>
          </cell>
        </row>
        <row r="11">
          <cell r="A11" t="str">
            <v>HEPES (PH 7.4)</v>
          </cell>
        </row>
        <row r="12">
          <cell r="A12" t="str">
            <v>2M KCl</v>
          </cell>
        </row>
        <row r="13">
          <cell r="A13" t="str">
            <v>10% TritonX</v>
          </cell>
        </row>
        <row r="14">
          <cell r="A14" t="str">
            <v>1M MgCl2</v>
          </cell>
        </row>
        <row r="15">
          <cell r="A15" t="str">
            <v>100% glycerol</v>
          </cell>
        </row>
        <row r="16">
          <cell r="A16" t="str">
            <v>ddH2O</v>
          </cell>
        </row>
        <row r="18">
          <cell r="A18" t="str">
            <v>Add fresh:</v>
          </cell>
        </row>
        <row r="19">
          <cell r="A19" t="str">
            <v>1M DTT</v>
          </cell>
        </row>
        <row r="20">
          <cell r="A20" t="str">
            <v xml:space="preserve">EDTA-free protease inhibitor </v>
          </cell>
        </row>
        <row r="21">
          <cell r="A21" t="str">
            <v>phosphatase inhibitor cocktail 2</v>
          </cell>
        </row>
        <row r="22">
          <cell r="A22" t="str">
            <v>phosphatase inhibitor cocktail 3</v>
          </cell>
        </row>
        <row r="24">
          <cell r="A24" t="str">
            <v>1x Lysis buffer</v>
          </cell>
        </row>
        <row r="25">
          <cell r="A25" t="str">
            <v>Dilute 2x Lysis buffer with an equal volume of ddH20.</v>
          </cell>
        </row>
        <row r="27">
          <cell r="A27" t="str">
            <v>1x Wash buffer 10 mL)</v>
          </cell>
        </row>
        <row r="28">
          <cell r="A28" t="str">
            <v>HEPES (PH 7.4)</v>
          </cell>
        </row>
        <row r="29">
          <cell r="A29" t="str">
            <v>2M KCl</v>
          </cell>
        </row>
        <row r="30">
          <cell r="A30" t="str">
            <v>10% TritonX</v>
          </cell>
        </row>
        <row r="31">
          <cell r="A31" t="str">
            <v>1M MgCl2</v>
          </cell>
        </row>
        <row r="32">
          <cell r="A32" t="str">
            <v>100% glycerol</v>
          </cell>
        </row>
        <row r="33">
          <cell r="A33" t="str">
            <v>ddH2O</v>
          </cell>
        </row>
        <row r="34">
          <cell r="A34" t="str">
            <v>1m DTT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6"/>
  <sheetViews>
    <sheetView tabSelected="1" topLeftCell="A25" zoomScaleNormal="100" workbookViewId="0">
      <selection activeCell="A36" sqref="A36:IV36"/>
    </sheetView>
  </sheetViews>
  <sheetFormatPr defaultColWidth="8.77734375" defaultRowHeight="15.6" x14ac:dyDescent="0.3"/>
  <cols>
    <col min="1" max="1" width="66.109375" style="2" customWidth="1"/>
    <col min="2" max="2" width="27.77734375" style="2" customWidth="1"/>
    <col min="3" max="3" width="17" style="2" bestFit="1" customWidth="1"/>
    <col min="4" max="4" width="30.4414062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2" t="s">
        <v>62</v>
      </c>
      <c r="B2" s="2" t="s">
        <v>57</v>
      </c>
      <c r="C2" s="2" t="s">
        <v>63</v>
      </c>
      <c r="D2" s="9" t="s">
        <v>70</v>
      </c>
    </row>
    <row r="3" spans="1:4" x14ac:dyDescent="0.3">
      <c r="A3" s="9" t="s">
        <v>7</v>
      </c>
      <c r="B3" s="9" t="s">
        <v>13</v>
      </c>
      <c r="C3" s="6">
        <v>1610737</v>
      </c>
      <c r="D3" s="7" t="s">
        <v>27</v>
      </c>
    </row>
    <row r="4" spans="1:4" x14ac:dyDescent="0.3">
      <c r="A4" s="9" t="s">
        <v>79</v>
      </c>
      <c r="B4" s="9" t="s">
        <v>13</v>
      </c>
      <c r="C4" s="6">
        <v>4561096</v>
      </c>
      <c r="D4" s="7" t="s">
        <v>28</v>
      </c>
    </row>
    <row r="5" spans="1:4" x14ac:dyDescent="0.3">
      <c r="A5" s="2" t="s">
        <v>35</v>
      </c>
      <c r="B5" s="2" t="s">
        <v>40</v>
      </c>
      <c r="C5" s="8" t="s">
        <v>34</v>
      </c>
      <c r="D5" s="5" t="s">
        <v>36</v>
      </c>
    </row>
    <row r="6" spans="1:4" x14ac:dyDescent="0.3">
      <c r="A6" s="2" t="s">
        <v>31</v>
      </c>
      <c r="B6" s="2" t="s">
        <v>33</v>
      </c>
      <c r="C6" s="8" t="s">
        <v>34</v>
      </c>
      <c r="D6" s="5" t="s">
        <v>37</v>
      </c>
    </row>
    <row r="7" spans="1:4" x14ac:dyDescent="0.3">
      <c r="A7" s="2" t="s">
        <v>32</v>
      </c>
      <c r="B7" s="2" t="s">
        <v>33</v>
      </c>
      <c r="C7" s="8" t="s">
        <v>34</v>
      </c>
      <c r="D7" s="5" t="s">
        <v>37</v>
      </c>
    </row>
    <row r="8" spans="1:4" x14ac:dyDescent="0.3">
      <c r="A8" s="9" t="s">
        <v>6</v>
      </c>
      <c r="B8" s="9" t="s">
        <v>12</v>
      </c>
      <c r="C8" s="6" t="s">
        <v>19</v>
      </c>
      <c r="D8" s="7" t="s">
        <v>25</v>
      </c>
    </row>
    <row r="9" spans="1:4" x14ac:dyDescent="0.3">
      <c r="A9" s="2" t="s">
        <v>67</v>
      </c>
      <c r="B9" s="9" t="s">
        <v>17</v>
      </c>
      <c r="C9" s="2" t="s">
        <v>68</v>
      </c>
      <c r="D9" s="9" t="s">
        <v>41</v>
      </c>
    </row>
    <row r="10" spans="1:4" x14ac:dyDescent="0.3">
      <c r="A10" s="9" t="s">
        <v>80</v>
      </c>
      <c r="B10" s="9" t="s">
        <v>14</v>
      </c>
      <c r="C10" s="6" t="s">
        <v>20</v>
      </c>
      <c r="D10" s="7" t="s">
        <v>26</v>
      </c>
    </row>
    <row r="11" spans="1:4" x14ac:dyDescent="0.3">
      <c r="A11" s="9" t="s">
        <v>81</v>
      </c>
      <c r="B11" s="9" t="s">
        <v>14</v>
      </c>
      <c r="C11" s="6" t="s">
        <v>21</v>
      </c>
      <c r="D11" s="7" t="s">
        <v>26</v>
      </c>
    </row>
    <row r="12" spans="1:4" x14ac:dyDescent="0.3">
      <c r="A12" s="9" t="s">
        <v>9</v>
      </c>
      <c r="B12" s="9" t="s">
        <v>16</v>
      </c>
      <c r="C12" s="6">
        <v>11836170001</v>
      </c>
      <c r="D12" s="7" t="s">
        <v>41</v>
      </c>
    </row>
    <row r="13" spans="1:4" x14ac:dyDescent="0.3">
      <c r="A13" s="2" t="s">
        <v>64</v>
      </c>
      <c r="B13" s="2" t="s">
        <v>65</v>
      </c>
      <c r="C13" s="2" t="s">
        <v>66</v>
      </c>
      <c r="D13" s="9" t="s">
        <v>71</v>
      </c>
    </row>
    <row r="14" spans="1:4" x14ac:dyDescent="0.3">
      <c r="A14" s="2" t="s">
        <v>59</v>
      </c>
      <c r="B14" s="2" t="s">
        <v>14</v>
      </c>
      <c r="C14" s="2" t="s">
        <v>60</v>
      </c>
      <c r="D14" s="9" t="s">
        <v>41</v>
      </c>
    </row>
    <row r="15" spans="1:4" x14ac:dyDescent="0.3">
      <c r="A15" s="2" t="s">
        <v>39</v>
      </c>
      <c r="B15" s="2" t="s">
        <v>13</v>
      </c>
      <c r="C15" s="8">
        <v>1662408</v>
      </c>
      <c r="D15" s="5" t="s">
        <v>37</v>
      </c>
    </row>
    <row r="16" spans="1:4" x14ac:dyDescent="0.3">
      <c r="A16" s="2" t="s">
        <v>38</v>
      </c>
      <c r="B16" s="2" t="s">
        <v>14</v>
      </c>
      <c r="C16" s="8">
        <v>31470</v>
      </c>
      <c r="D16" s="5" t="s">
        <v>37</v>
      </c>
    </row>
    <row r="17" spans="1:4" x14ac:dyDescent="0.3">
      <c r="A17" s="2" t="s">
        <v>50</v>
      </c>
      <c r="B17" s="2" t="s">
        <v>17</v>
      </c>
      <c r="C17" s="2" t="s">
        <v>51</v>
      </c>
      <c r="D17" s="9" t="s">
        <v>41</v>
      </c>
    </row>
    <row r="18" spans="1:4" x14ac:dyDescent="0.3">
      <c r="A18" s="9" t="s">
        <v>8</v>
      </c>
      <c r="B18" s="9" t="s">
        <v>15</v>
      </c>
      <c r="C18" s="6" t="s">
        <v>22</v>
      </c>
      <c r="D18" s="7" t="s">
        <v>29</v>
      </c>
    </row>
    <row r="19" spans="1:4" x14ac:dyDescent="0.3">
      <c r="A19" s="2" t="s">
        <v>56</v>
      </c>
      <c r="B19" s="2" t="s">
        <v>57</v>
      </c>
      <c r="C19" s="2" t="s">
        <v>58</v>
      </c>
      <c r="D19" s="9" t="s">
        <v>41</v>
      </c>
    </row>
    <row r="20" spans="1:4" x14ac:dyDescent="0.3">
      <c r="A20" s="2" t="s">
        <v>48</v>
      </c>
      <c r="B20" s="2" t="s">
        <v>14</v>
      </c>
      <c r="C20" s="2" t="s">
        <v>49</v>
      </c>
      <c r="D20" s="9" t="s">
        <v>41</v>
      </c>
    </row>
    <row r="21" spans="1:4" x14ac:dyDescent="0.3">
      <c r="A21" s="2" t="s">
        <v>72</v>
      </c>
      <c r="B21" s="2" t="s">
        <v>57</v>
      </c>
      <c r="C21" s="2" t="s">
        <v>61</v>
      </c>
      <c r="D21" s="9" t="s">
        <v>69</v>
      </c>
    </row>
    <row r="22" spans="1:4" x14ac:dyDescent="0.3">
      <c r="A22" s="9" t="s">
        <v>73</v>
      </c>
      <c r="B22" s="9" t="s">
        <v>74</v>
      </c>
    </row>
    <row r="23" spans="1:4" x14ac:dyDescent="0.3">
      <c r="A23" s="9" t="s">
        <v>5</v>
      </c>
      <c r="B23" s="9" t="s">
        <v>12</v>
      </c>
      <c r="C23" s="6" t="s">
        <v>18</v>
      </c>
      <c r="D23" s="7" t="s">
        <v>25</v>
      </c>
    </row>
    <row r="24" spans="1:4" x14ac:dyDescent="0.3">
      <c r="A24" s="9" t="s">
        <v>10</v>
      </c>
      <c r="B24" s="9" t="s">
        <v>17</v>
      </c>
      <c r="C24" s="6" t="s">
        <v>23</v>
      </c>
      <c r="D24" s="7" t="s">
        <v>41</v>
      </c>
    </row>
    <row r="25" spans="1:4" x14ac:dyDescent="0.3">
      <c r="A25" s="9" t="s">
        <v>11</v>
      </c>
      <c r="B25" s="9" t="s">
        <v>17</v>
      </c>
      <c r="C25" s="6" t="s">
        <v>24</v>
      </c>
      <c r="D25" s="7" t="s">
        <v>41</v>
      </c>
    </row>
    <row r="26" spans="1:4" x14ac:dyDescent="0.3">
      <c r="A26" s="2" t="s">
        <v>52</v>
      </c>
      <c r="B26" s="2" t="s">
        <v>14</v>
      </c>
      <c r="C26" s="2" t="s">
        <v>53</v>
      </c>
      <c r="D26" s="9" t="s">
        <v>41</v>
      </c>
    </row>
    <row r="27" spans="1:4" x14ac:dyDescent="0.3">
      <c r="A27" s="2" t="s">
        <v>42</v>
      </c>
      <c r="B27" s="2" t="s">
        <v>14</v>
      </c>
      <c r="C27" s="2" t="s">
        <v>43</v>
      </c>
      <c r="D27" s="9" t="s">
        <v>41</v>
      </c>
    </row>
    <row r="28" spans="1:4" x14ac:dyDescent="0.3">
      <c r="A28" s="9" t="s">
        <v>83</v>
      </c>
      <c r="B28" s="9" t="s">
        <v>13</v>
      </c>
      <c r="C28" s="6">
        <v>5000121</v>
      </c>
      <c r="D28" s="7" t="s">
        <v>30</v>
      </c>
    </row>
    <row r="29" spans="1:4" x14ac:dyDescent="0.3">
      <c r="A29" s="9" t="s">
        <v>82</v>
      </c>
      <c r="B29" s="9" t="s">
        <v>14</v>
      </c>
      <c r="C29" s="6">
        <v>10777019</v>
      </c>
      <c r="D29" s="7" t="s">
        <v>41</v>
      </c>
    </row>
    <row r="30" spans="1:4" x14ac:dyDescent="0.3">
      <c r="A30" s="2" t="s">
        <v>46</v>
      </c>
      <c r="B30" s="2" t="s">
        <v>14</v>
      </c>
      <c r="C30" s="2" t="s">
        <v>47</v>
      </c>
      <c r="D30" s="9" t="s">
        <v>41</v>
      </c>
    </row>
    <row r="31" spans="1:4" x14ac:dyDescent="0.3">
      <c r="A31" s="2" t="s">
        <v>44</v>
      </c>
      <c r="B31" s="2" t="s">
        <v>14</v>
      </c>
      <c r="C31" s="2" t="s">
        <v>45</v>
      </c>
      <c r="D31" s="9" t="s">
        <v>41</v>
      </c>
    </row>
    <row r="32" spans="1:4" x14ac:dyDescent="0.3">
      <c r="A32" s="2" t="s">
        <v>54</v>
      </c>
      <c r="B32" s="2" t="s">
        <v>17</v>
      </c>
      <c r="C32" s="2" t="s">
        <v>55</v>
      </c>
      <c r="D32" s="9" t="s">
        <v>41</v>
      </c>
    </row>
    <row r="33" spans="1:2" x14ac:dyDescent="0.3">
      <c r="A33" s="9" t="s">
        <v>75</v>
      </c>
      <c r="B33" s="9" t="s">
        <v>76</v>
      </c>
    </row>
    <row r="34" spans="1:2" x14ac:dyDescent="0.3">
      <c r="A34" s="2" t="s">
        <v>78</v>
      </c>
      <c r="B34" s="5" t="s">
        <v>76</v>
      </c>
    </row>
    <row r="35" spans="1:2" x14ac:dyDescent="0.3">
      <c r="A35" s="9" t="s">
        <v>77</v>
      </c>
      <c r="B35" s="9" t="s">
        <v>76</v>
      </c>
    </row>
    <row r="36" spans="1:2" ht="19.05" customHeight="1" x14ac:dyDescent="0.3"/>
  </sheetData>
  <sortState xmlns:xlrd2="http://schemas.microsoft.com/office/spreadsheetml/2017/richdata2" ref="A2:D36">
    <sortCondition ref="A1"/>
  </sortState>
  <phoneticPr fontId="1" type="noConversion"/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IF('Table of Materials'!1:1,"AAAAAH384QA=",0)</f>
        <v>#VALUE!</v>
      </c>
      <c r="B1" t="e">
        <f>AND('Table of Materials'!A1,"AAAAAH384QE=")</f>
        <v>#VALUE!</v>
      </c>
      <c r="C1" t="e">
        <f>AND('Table of Materials'!B1,"AAAAAH384QI=")</f>
        <v>#VALUE!</v>
      </c>
      <c r="D1" t="e">
        <f>AND('Table of Materials'!C1,"AAAAAH384QM=")</f>
        <v>#VALUE!</v>
      </c>
      <c r="E1" t="e">
        <f>AND('Table of Materials'!D1,"AAAAAH384QQ=")</f>
        <v>#VALUE!</v>
      </c>
      <c r="F1" t="e">
        <f>IF('Table of Materials'!A:A,"AAAAAH384QU=",0)</f>
        <v>#VALUE!</v>
      </c>
      <c r="G1" t="e">
        <f>IF('Table of Materials'!B:B,"AAAAAH384QY=",0)</f>
        <v>#VALUE!</v>
      </c>
      <c r="H1" t="e">
        <f>IF('Table of Materials'!C:C,"AAAAAH384Qc=",0)</f>
        <v>#VALUE!</v>
      </c>
      <c r="I1" t="e">
        <f>IF('Table of Materials'!D:D,"AAAAAH384Qg=",0)</f>
        <v>#VALUE!</v>
      </c>
      <c r="J1">
        <f>IF([1]Sheet1!$A1:$IV1,"AAAAAH384Qk=",0)</f>
        <v>0</v>
      </c>
      <c r="K1" t="e">
        <f>AND([1]Sheet1!A1,"AAAAAH384Qo=")</f>
        <v>#VALUE!</v>
      </c>
      <c r="L1" t="e">
        <f>IF([1]Sheet1!A$1:A$65536,"AAAAAH384Qs=",0)</f>
        <v>#VALUE!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of Materials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2020-03-09T19:21:47Z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