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emelsob/Google Drive/URP/Papers/JoVE-paper/Revision/"/>
    </mc:Choice>
  </mc:AlternateContent>
  <xr:revisionPtr revIDLastSave="0" documentId="13_ncr:1_{2B86F236-C9DF-E747-B81D-BBFD6E635E13}" xr6:coauthVersionLast="45" xr6:coauthVersionMax="45" xr10:uidLastSave="{00000000-0000-0000-0000-000000000000}"/>
  <bookViews>
    <workbookView xWindow="-24320" yWindow="440" windowWidth="32440" windowHeight="18640" activeTab="1" xr2:uid="{81171CA0-856C-8842-AF89-6F7D090E618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17" i="1" l="1"/>
  <c r="C10" i="1"/>
  <c r="P8" i="1"/>
  <c r="O8" i="1"/>
  <c r="N8" i="1"/>
  <c r="P7" i="1"/>
  <c r="J15" i="1" s="1"/>
  <c r="O7" i="1"/>
  <c r="N7" i="1"/>
  <c r="P6" i="1"/>
  <c r="I14" i="1" s="1"/>
  <c r="O6" i="1"/>
  <c r="N6" i="1"/>
  <c r="P5" i="1"/>
  <c r="H13" i="1" s="1"/>
  <c r="O5" i="1"/>
  <c r="N5" i="1"/>
  <c r="P4" i="1"/>
  <c r="O4" i="1"/>
  <c r="N4" i="1"/>
  <c r="K16" i="1" l="1"/>
  <c r="G12" i="1"/>
  <c r="G19" i="1" s="1" a="1"/>
  <c r="L24" i="1" l="1"/>
  <c r="H24" i="1"/>
  <c r="J23" i="1"/>
  <c r="L22" i="1"/>
  <c r="H22" i="1"/>
  <c r="J21" i="1"/>
  <c r="L20" i="1"/>
  <c r="H20" i="1"/>
  <c r="J19" i="1"/>
  <c r="K24" i="1"/>
  <c r="G24" i="1"/>
  <c r="I23" i="1"/>
  <c r="K22" i="1"/>
  <c r="G22" i="1"/>
  <c r="I21" i="1"/>
  <c r="K20" i="1"/>
  <c r="G20" i="1"/>
  <c r="I19" i="1"/>
  <c r="J24" i="1"/>
  <c r="L23" i="1"/>
  <c r="H23" i="1"/>
  <c r="J22" i="1"/>
  <c r="L21" i="1"/>
  <c r="H21" i="1"/>
  <c r="J20" i="1"/>
  <c r="L19" i="1"/>
  <c r="H19" i="1"/>
  <c r="I24" i="1"/>
  <c r="K23" i="1"/>
  <c r="G23" i="1"/>
  <c r="I22" i="1"/>
  <c r="K21" i="1"/>
  <c r="G21" i="1"/>
  <c r="I20" i="1"/>
  <c r="K19" i="1"/>
  <c r="G19" i="1"/>
  <c r="O19" i="1" s="1" a="1"/>
  <c r="O22" i="1" l="1"/>
  <c r="Q22" i="1" s="1"/>
  <c r="O21" i="1"/>
  <c r="Q21" i="1" s="1"/>
  <c r="O24" i="1"/>
  <c r="Q24" i="1" s="1"/>
  <c r="O20" i="1"/>
  <c r="Q20" i="1" s="1"/>
  <c r="O23" i="1"/>
  <c r="Q23" i="1" s="1"/>
  <c r="O19" i="1"/>
  <c r="Q19" i="1" s="1"/>
</calcChain>
</file>

<file path=xl/sharedStrings.xml><?xml version="1.0" encoding="utf-8"?>
<sst xmlns="http://schemas.openxmlformats.org/spreadsheetml/2006/main" count="139" uniqueCount="83">
  <si>
    <t>Sequential Hydration: Gly(H2O)n-1 + H2O &lt;-&gt; Gly(H2O)n</t>
  </si>
  <si>
    <t>kB</t>
  </si>
  <si>
    <t>Equilbrium constants kn</t>
  </si>
  <si>
    <t>R</t>
  </si>
  <si>
    <t>n</t>
  </si>
  <si>
    <t>h</t>
  </si>
  <si>
    <t>kCtoJ</t>
  </si>
  <si>
    <t>amutoKg</t>
  </si>
  <si>
    <t>NtoAtm</t>
  </si>
  <si>
    <t>Na</t>
  </si>
  <si>
    <t>Relative Humidity</t>
  </si>
  <si>
    <t>Water Concentration</t>
  </si>
  <si>
    <t>Glycine Concentration</t>
  </si>
  <si>
    <t xml:space="preserve">A = </t>
  </si>
  <si>
    <t>B =</t>
  </si>
  <si>
    <t xml:space="preserve">A^-1 = </t>
  </si>
  <si>
    <t xml:space="preserve">X = </t>
  </si>
  <si>
    <t>=</t>
  </si>
  <si>
    <t>For the matrix equation Ax = B at room temperature:</t>
  </si>
  <si>
    <t>LB-UF</t>
  </si>
  <si>
    <t>∆E(0)</t>
  </si>
  <si>
    <t>∆H(T)</t>
  </si>
  <si>
    <t>∆G(T)</t>
  </si>
  <si>
    <t>n in Gly-Wn</t>
  </si>
  <si>
    <t>216.65 K</t>
  </si>
  <si>
    <t>273.15 K</t>
  </si>
  <si>
    <t>298.15 K</t>
  </si>
  <si>
    <t>RH (%)</t>
  </si>
  <si>
    <t xml:space="preserve"># T = </t>
  </si>
  <si>
    <t xml:space="preserve"> RH = 20</t>
  </si>
  <si>
    <t xml:space="preserve"> S = 2.9*10^6 molecules/cm3</t>
  </si>
  <si>
    <t># n[W]</t>
  </si>
  <si>
    <t xml:space="preserve"> n[SA-W](/cm3)</t>
  </si>
  <si>
    <t xml:space="preserve"> n[SA-W]/nS</t>
  </si>
  <si>
    <t>2.5*10^(6)</t>
  </si>
  <si>
    <t>9.5*10^(4)</t>
  </si>
  <si>
    <t>3.*10^(5)</t>
  </si>
  <si>
    <t>1.*10^(4)</t>
  </si>
  <si>
    <t>7.5*10^(1)</t>
  </si>
  <si>
    <t>3.1*10^(1)</t>
  </si>
  <si>
    <t xml:space="preserve">#T = </t>
  </si>
  <si>
    <t xml:space="preserve"> RH = 50</t>
  </si>
  <si>
    <t>#n[W]</t>
  </si>
  <si>
    <t>1.5*10^(6)</t>
  </si>
  <si>
    <t>1.4*10^(5)</t>
  </si>
  <si>
    <t>1.1*10^(6)</t>
  </si>
  <si>
    <t>9.7*10^(4)</t>
  </si>
  <si>
    <t>1.8*10^(3)</t>
  </si>
  <si>
    <t xml:space="preserve"> RH = 100</t>
  </si>
  <si>
    <t>6.*10^(5)</t>
  </si>
  <si>
    <t>1.1*10^(5)</t>
  </si>
  <si>
    <t>1.8*10^(6)</t>
  </si>
  <si>
    <t>3.1*10^(5)</t>
  </si>
  <si>
    <t>1.1*10^(4)</t>
  </si>
  <si>
    <t>2.3*10^(4)</t>
  </si>
  <si>
    <t>2.7*10^(6)</t>
  </si>
  <si>
    <t>1.*10^(5)</t>
  </si>
  <si>
    <t>1.3*10^(5)</t>
  </si>
  <si>
    <t>6.6*10^(3)</t>
  </si>
  <si>
    <t>5.2*10^(1)</t>
  </si>
  <si>
    <t>1.*10^(1)</t>
  </si>
  <si>
    <t>2.*10^(6)</t>
  </si>
  <si>
    <t>1.9*10^(5)</t>
  </si>
  <si>
    <t>6.2*10^(5)</t>
  </si>
  <si>
    <t>7.8*10^(4)</t>
  </si>
  <si>
    <t>1.5*10^(3)</t>
  </si>
  <si>
    <t>7.6*10^(2)</t>
  </si>
  <si>
    <t>2.*10^(5)</t>
  </si>
  <si>
    <t>1.3*10^(6)</t>
  </si>
  <si>
    <t>3.3*10^(5)</t>
  </si>
  <si>
    <t>1.3*10^(4)</t>
  </si>
  <si>
    <t>8.4*10^(4)</t>
  </si>
  <si>
    <t>4.5*10^(3)</t>
  </si>
  <si>
    <t>3.4*10^(1)</t>
  </si>
  <si>
    <t>2.2*10^(6)</t>
  </si>
  <si>
    <t>4.3*10^(5)</t>
  </si>
  <si>
    <t>5.7*10^(4)</t>
  </si>
  <si>
    <t>1.1*10^(3)</t>
  </si>
  <si>
    <t>3.9*10^(2)</t>
  </si>
  <si>
    <t>2.3*10^(5)</t>
  </si>
  <si>
    <t>1.*10^(6)</t>
  </si>
  <si>
    <t>2.8*10^(5)</t>
  </si>
  <si>
    <t>7.4*10^(3)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</si>
</sst>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11" fontId="0" fillId="0" borderId="0" xfId="0" applyNumberFormat="1"/>
    <xf numFmtId="0" fontId="1" fillId="0" borderId="7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11" fontId="0" fillId="0" borderId="9" xfId="0" applyNumberFormat="1" applyBorder="1"/>
    <xf numFmtId="0" fontId="0" fillId="0" borderId="8" xfId="0" applyBorder="1"/>
    <xf numFmtId="11" fontId="0" fillId="0" borderId="8" xfId="0" applyNumberFormat="1" applyBorder="1"/>
    <xf numFmtId="11" fontId="1" fillId="0" borderId="8" xfId="0" applyNumberFormat="1" applyFont="1" applyBorder="1"/>
    <xf numFmtId="0" fontId="1" fillId="0" borderId="10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2" fontId="0" fillId="0" borderId="9" xfId="0" applyNumberFormat="1" applyBorder="1"/>
    <xf numFmtId="2" fontId="0" fillId="0" borderId="0" xfId="0" applyNumberFormat="1"/>
    <xf numFmtId="2" fontId="0" fillId="0" borderId="10" xfId="0" applyNumberFormat="1" applyBorder="1"/>
    <xf numFmtId="2" fontId="0" fillId="0" borderId="12" xfId="0" applyNumberFormat="1" applyBorder="1"/>
    <xf numFmtId="2" fontId="0" fillId="0" borderId="13" xfId="0" applyNumberFormat="1" applyBorder="1"/>
    <xf numFmtId="2" fontId="0" fillId="0" borderId="14" xfId="0" applyNumberFormat="1" applyBorder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50F69-94E2-7442-9483-5E61C1332080}">
  <dimension ref="B1:Q24"/>
  <sheetViews>
    <sheetView workbookViewId="0">
      <selection activeCell="E32" sqref="E32"/>
    </sheetView>
  </sheetViews>
  <sheetFormatPr baseColWidth="10" defaultRowHeight="16" x14ac:dyDescent="0.2"/>
  <cols>
    <col min="6" max="13" width="11" bestFit="1" customWidth="1"/>
    <col min="14" max="14" width="11.6640625" bestFit="1" customWidth="1"/>
    <col min="15" max="16" width="11" bestFit="1" customWidth="1"/>
  </cols>
  <sheetData>
    <row r="1" spans="2:16" x14ac:dyDescent="0.2">
      <c r="F1" s="18" t="s">
        <v>0</v>
      </c>
      <c r="G1" s="19"/>
      <c r="H1" s="19"/>
      <c r="I1" s="19"/>
      <c r="J1" s="19"/>
      <c r="K1" s="19"/>
      <c r="L1" s="19"/>
      <c r="M1" s="20"/>
    </row>
    <row r="2" spans="2:16" x14ac:dyDescent="0.2">
      <c r="B2" t="s">
        <v>1</v>
      </c>
      <c r="C2" s="1">
        <v>1.9870000000000001E-3</v>
      </c>
      <c r="F2" s="18">
        <v>0</v>
      </c>
      <c r="G2" s="20"/>
      <c r="H2" s="18">
        <v>216.65</v>
      </c>
      <c r="I2" s="20"/>
      <c r="J2" s="18">
        <v>273.14999999999998</v>
      </c>
      <c r="K2" s="20"/>
      <c r="L2" s="18">
        <v>298.14999999999998</v>
      </c>
      <c r="M2" s="20"/>
      <c r="N2" s="21" t="s">
        <v>2</v>
      </c>
      <c r="O2" s="22"/>
      <c r="P2" s="23"/>
    </row>
    <row r="3" spans="2:16" x14ac:dyDescent="0.2">
      <c r="B3" t="s">
        <v>3</v>
      </c>
      <c r="C3">
        <v>8.3144720000000003</v>
      </c>
      <c r="E3" s="2" t="s">
        <v>4</v>
      </c>
      <c r="F3" s="3" t="s">
        <v>19</v>
      </c>
      <c r="G3" s="4" t="s">
        <v>20</v>
      </c>
      <c r="H3" s="3" t="s">
        <v>21</v>
      </c>
      <c r="I3" s="5" t="s">
        <v>22</v>
      </c>
      <c r="J3" s="4" t="s">
        <v>21</v>
      </c>
      <c r="K3" s="4" t="s">
        <v>22</v>
      </c>
      <c r="L3" s="3" t="s">
        <v>21</v>
      </c>
      <c r="M3" s="5" t="s">
        <v>22</v>
      </c>
      <c r="N3" s="3">
        <v>216.65</v>
      </c>
      <c r="O3" s="4">
        <v>273.14999999999998</v>
      </c>
      <c r="P3" s="5">
        <v>298.14999999999998</v>
      </c>
    </row>
    <row r="4" spans="2:16" x14ac:dyDescent="0.2">
      <c r="B4" t="s">
        <v>5</v>
      </c>
      <c r="C4" s="1">
        <v>6.6259999999999998E-34</v>
      </c>
      <c r="E4" s="6">
        <v>1</v>
      </c>
      <c r="F4" s="24">
        <v>-12.22</v>
      </c>
      <c r="G4" s="25">
        <v>-9.85</v>
      </c>
      <c r="H4" s="24">
        <v>-10.61</v>
      </c>
      <c r="I4" s="26">
        <v>-3.68</v>
      </c>
      <c r="J4" s="25">
        <v>-10.61</v>
      </c>
      <c r="K4" s="25">
        <v>-1.87</v>
      </c>
      <c r="L4" s="24">
        <v>-10.59</v>
      </c>
      <c r="M4" s="26">
        <v>-1.07</v>
      </c>
      <c r="N4" s="24">
        <f>EXP(-I4/($C$2*N$3))</f>
        <v>5159.1464014800968</v>
      </c>
      <c r="O4" s="25">
        <f>EXP(-K4/($C$2*O$3))</f>
        <v>31.35654098799009</v>
      </c>
      <c r="P4" s="26">
        <f>EXP(-M4/($C$2*P$3))</f>
        <v>6.0868986191427812</v>
      </c>
    </row>
    <row r="5" spans="2:16" x14ac:dyDescent="0.2">
      <c r="B5" t="s">
        <v>6</v>
      </c>
      <c r="C5">
        <v>4184</v>
      </c>
      <c r="E5" s="6">
        <v>2</v>
      </c>
      <c r="F5" s="24">
        <v>-13.999999999999998</v>
      </c>
      <c r="G5" s="25">
        <v>-11.680000000000001</v>
      </c>
      <c r="H5" s="24">
        <v>-12.490000000000002</v>
      </c>
      <c r="I5" s="26">
        <v>-5.59</v>
      </c>
      <c r="J5" s="25">
        <v>-12.5</v>
      </c>
      <c r="K5" s="25">
        <v>-3.79</v>
      </c>
      <c r="L5" s="24">
        <v>-12.5</v>
      </c>
      <c r="M5" s="26">
        <v>-2.9899999999999993</v>
      </c>
      <c r="N5" s="24">
        <f t="shared" ref="N5:N8" si="0">EXP(-I5/($C$2*N$3))</f>
        <v>435999.97612357902</v>
      </c>
      <c r="O5" s="25">
        <f t="shared" ref="O5:O8" si="1">EXP(-K5/($C$2*O$3))</f>
        <v>1078.1149572983168</v>
      </c>
      <c r="P5" s="26">
        <f t="shared" ref="P5:P8" si="2">EXP(-M5/($C$2*P$3))</f>
        <v>155.56450408230586</v>
      </c>
    </row>
    <row r="6" spans="2:16" x14ac:dyDescent="0.2">
      <c r="B6" t="s">
        <v>7</v>
      </c>
      <c r="C6" s="1">
        <v>1.6605388599999999E-27</v>
      </c>
      <c r="E6" s="6">
        <v>3</v>
      </c>
      <c r="F6" s="24">
        <v>-11.340000000000003</v>
      </c>
      <c r="G6" s="25">
        <v>-9.1899999999999977</v>
      </c>
      <c r="H6" s="24">
        <v>-9.7800000000000011</v>
      </c>
      <c r="I6" s="26">
        <v>-3.6300000000000008</v>
      </c>
      <c r="J6" s="25">
        <v>-9.759999999999998</v>
      </c>
      <c r="K6" s="25">
        <v>-2.0300000000000002</v>
      </c>
      <c r="L6" s="24">
        <v>-9.73</v>
      </c>
      <c r="M6" s="26">
        <v>-1.3200000000000003</v>
      </c>
      <c r="N6" s="24">
        <f t="shared" si="0"/>
        <v>4593.4100704114171</v>
      </c>
      <c r="O6" s="25">
        <f t="shared" si="1"/>
        <v>42.10718665855898</v>
      </c>
      <c r="P6" s="26">
        <f t="shared" si="2"/>
        <v>9.2825260743408826</v>
      </c>
    </row>
    <row r="7" spans="2:16" x14ac:dyDescent="0.2">
      <c r="B7" t="s">
        <v>8</v>
      </c>
      <c r="C7" s="1">
        <v>2.69E+19</v>
      </c>
      <c r="E7" s="6">
        <v>4</v>
      </c>
      <c r="F7" s="24">
        <v>-12.54</v>
      </c>
      <c r="G7" s="25">
        <v>-9.6200000000000045</v>
      </c>
      <c r="H7" s="24">
        <v>-10.599999999999994</v>
      </c>
      <c r="I7" s="26">
        <v>-2.9699999999999989</v>
      </c>
      <c r="J7" s="25">
        <v>-10.670000000000002</v>
      </c>
      <c r="K7" s="25">
        <v>-1.0200000000000005</v>
      </c>
      <c r="L7" s="24">
        <v>-10.689999999999998</v>
      </c>
      <c r="M7" s="26">
        <v>-0.16999999999999993</v>
      </c>
      <c r="N7" s="24">
        <f t="shared" si="0"/>
        <v>991.49938977247882</v>
      </c>
      <c r="O7" s="25">
        <f t="shared" si="1"/>
        <v>6.549060314799469</v>
      </c>
      <c r="P7" s="26">
        <f t="shared" si="2"/>
        <v>1.3323664074318422</v>
      </c>
    </row>
    <row r="8" spans="2:16" x14ac:dyDescent="0.2">
      <c r="B8" t="s">
        <v>9</v>
      </c>
      <c r="C8" s="1">
        <v>6.0220000000000003E+23</v>
      </c>
      <c r="E8" s="9">
        <v>5</v>
      </c>
      <c r="F8" s="27">
        <v>-13.350000000000001</v>
      </c>
      <c r="G8" s="28">
        <v>-11.069999999999993</v>
      </c>
      <c r="H8" s="27">
        <v>-11.940000000000005</v>
      </c>
      <c r="I8" s="29">
        <v>-4.7099999999999991</v>
      </c>
      <c r="J8" s="28">
        <v>-11.969999999999999</v>
      </c>
      <c r="K8" s="28">
        <v>-2.7699999999999996</v>
      </c>
      <c r="L8" s="27">
        <v>-11.969999999999999</v>
      </c>
      <c r="M8" s="29">
        <v>-1.9000000000000004</v>
      </c>
      <c r="N8" s="27">
        <f t="shared" si="0"/>
        <v>56454.180770199542</v>
      </c>
      <c r="O8" s="28">
        <f t="shared" si="1"/>
        <v>164.62132053693401</v>
      </c>
      <c r="P8" s="29">
        <f t="shared" si="2"/>
        <v>24.708866999129107</v>
      </c>
    </row>
    <row r="9" spans="2:16" x14ac:dyDescent="0.2">
      <c r="B9" t="s">
        <v>10</v>
      </c>
      <c r="C9">
        <v>100</v>
      </c>
    </row>
    <row r="10" spans="2:16" x14ac:dyDescent="0.2">
      <c r="B10" t="s">
        <v>11</v>
      </c>
      <c r="C10">
        <f>770000000000000000*C9/100</f>
        <v>7.7E+17</v>
      </c>
      <c r="F10" s="17" t="s">
        <v>18</v>
      </c>
      <c r="G10" s="17"/>
      <c r="H10" s="17"/>
      <c r="I10" s="17"/>
      <c r="J10" s="17"/>
      <c r="K10" s="17"/>
      <c r="L10" s="17"/>
      <c r="M10" s="17"/>
      <c r="N10" s="17"/>
      <c r="O10" s="17"/>
      <c r="P10" s="17"/>
    </row>
    <row r="11" spans="2:16" x14ac:dyDescent="0.2">
      <c r="B11" t="s">
        <v>12</v>
      </c>
      <c r="C11" s="1">
        <v>2900000</v>
      </c>
    </row>
    <row r="12" spans="2:16" x14ac:dyDescent="0.2">
      <c r="G12" s="10">
        <f>P4*C10/C7</f>
        <v>0.17423464448847364</v>
      </c>
      <c r="H12">
        <v>-1</v>
      </c>
      <c r="I12">
        <v>0</v>
      </c>
      <c r="J12">
        <v>0</v>
      </c>
      <c r="K12">
        <v>0</v>
      </c>
      <c r="L12" s="8">
        <v>0</v>
      </c>
      <c r="O12" s="11">
        <v>0</v>
      </c>
    </row>
    <row r="13" spans="2:16" x14ac:dyDescent="0.2">
      <c r="G13" s="7">
        <v>0</v>
      </c>
      <c r="H13" s="1">
        <f>P5*C10/C7</f>
        <v>4.4529616410176773</v>
      </c>
      <c r="I13">
        <v>-1</v>
      </c>
      <c r="J13">
        <v>0</v>
      </c>
      <c r="K13">
        <v>0</v>
      </c>
      <c r="L13" s="8">
        <v>0</v>
      </c>
      <c r="O13" s="11">
        <v>0</v>
      </c>
    </row>
    <row r="14" spans="2:16" x14ac:dyDescent="0.2">
      <c r="F14" s="14" t="s">
        <v>13</v>
      </c>
      <c r="G14" s="7">
        <v>0</v>
      </c>
      <c r="H14">
        <v>0</v>
      </c>
      <c r="I14" s="1">
        <f>P6*C10/C7</f>
        <v>0.2657079954365234</v>
      </c>
      <c r="J14">
        <v>-1</v>
      </c>
      <c r="K14">
        <v>0</v>
      </c>
      <c r="L14" s="8">
        <v>0</v>
      </c>
      <c r="N14" s="15" t="s">
        <v>14</v>
      </c>
      <c r="O14" s="11">
        <v>0</v>
      </c>
    </row>
    <row r="15" spans="2:16" x14ac:dyDescent="0.2">
      <c r="F15" s="14"/>
      <c r="G15" s="7">
        <v>0</v>
      </c>
      <c r="H15">
        <v>0</v>
      </c>
      <c r="I15">
        <v>0</v>
      </c>
      <c r="J15" s="1">
        <f>P7*C10/C7</f>
        <v>3.8138369283365003E-2</v>
      </c>
      <c r="K15">
        <v>-1</v>
      </c>
      <c r="L15" s="8">
        <v>0</v>
      </c>
      <c r="N15" s="15"/>
      <c r="O15" s="11">
        <v>0</v>
      </c>
    </row>
    <row r="16" spans="2:16" x14ac:dyDescent="0.2">
      <c r="G16" s="7">
        <v>0</v>
      </c>
      <c r="H16">
        <v>0</v>
      </c>
      <c r="I16">
        <v>0</v>
      </c>
      <c r="J16">
        <v>0</v>
      </c>
      <c r="K16" s="1">
        <f>P8*C10/C7</f>
        <v>0.70727983603455069</v>
      </c>
      <c r="L16" s="8">
        <v>-1</v>
      </c>
      <c r="O16" s="11">
        <v>0</v>
      </c>
    </row>
    <row r="17" spans="6:17" x14ac:dyDescent="0.2">
      <c r="G17" s="7">
        <v>1</v>
      </c>
      <c r="H17">
        <v>1</v>
      </c>
      <c r="I17">
        <v>1</v>
      </c>
      <c r="J17">
        <v>1</v>
      </c>
      <c r="K17">
        <v>1</v>
      </c>
      <c r="L17" s="8">
        <v>1</v>
      </c>
      <c r="O17" s="12">
        <f>C11/C7</f>
        <v>1.0780669144981412E-13</v>
      </c>
    </row>
    <row r="19" spans="6:17" x14ac:dyDescent="0.2">
      <c r="G19" s="7">
        <f t="array" ref="G19:L24">MINVERSE(G12:L17)</f>
        <v>3.0941060633693853</v>
      </c>
      <c r="H19">
        <v>0.59133824757771525</v>
      </c>
      <c r="I19">
        <v>0.49091002069477496</v>
      </c>
      <c r="J19">
        <v>0.78688447407373419</v>
      </c>
      <c r="K19">
        <v>0.46089953003920447</v>
      </c>
      <c r="L19" s="8">
        <v>0.46089953003920442</v>
      </c>
      <c r="O19" s="11">
        <f t="array" ref="O19:O24">MMULT(G19:L24,O12:O17)</f>
        <v>4.9688053424300845E-14</v>
      </c>
      <c r="Q19" s="13">
        <f>O19*$C$7</f>
        <v>1336608.6371136927</v>
      </c>
    </row>
    <row r="20" spans="6:17" x14ac:dyDescent="0.2">
      <c r="G20" s="7">
        <v>-0.46089953003920447</v>
      </c>
      <c r="H20">
        <v>0.10303160933914024</v>
      </c>
      <c r="I20">
        <v>8.5533532931583361E-2</v>
      </c>
      <c r="J20">
        <v>0.13710253659373667</v>
      </c>
      <c r="K20">
        <v>8.0304665761285379E-2</v>
      </c>
      <c r="L20" s="8">
        <v>8.0304665761285365E-2</v>
      </c>
      <c r="O20" s="11">
        <v>8.6573803237073443E-15</v>
      </c>
      <c r="Q20" s="13">
        <f t="shared" ref="Q20:Q24" si="3">O20*$C$7</f>
        <v>232883.53070772756</v>
      </c>
    </row>
    <row r="21" spans="6:17" x14ac:dyDescent="0.2">
      <c r="F21" s="14" t="s">
        <v>15</v>
      </c>
      <c r="G21" s="7">
        <v>-2.0523679276276523</v>
      </c>
      <c r="H21">
        <v>-0.54120419580048984</v>
      </c>
      <c r="I21">
        <v>0.380877541165063</v>
      </c>
      <c r="J21">
        <v>0.61051233633813184</v>
      </c>
      <c r="K21">
        <v>0.3575935962297494</v>
      </c>
      <c r="L21" s="8">
        <v>0.35759359622974934</v>
      </c>
      <c r="N21" s="15" t="s">
        <v>16</v>
      </c>
      <c r="O21" s="11">
        <v>3.8550982493170005E-14</v>
      </c>
      <c r="P21" s="16" t="s">
        <v>17</v>
      </c>
      <c r="Q21" s="13">
        <f t="shared" si="3"/>
        <v>1037021.4290662732</v>
      </c>
    </row>
    <row r="22" spans="6:17" x14ac:dyDescent="0.2">
      <c r="F22" s="14"/>
      <c r="G22" s="7">
        <v>-0.54533056794815515</v>
      </c>
      <c r="H22">
        <v>-0.14380228198798387</v>
      </c>
      <c r="I22">
        <v>-0.89879779203023924</v>
      </c>
      <c r="J22">
        <v>0.16221800907767359</v>
      </c>
      <c r="K22">
        <v>9.5015477635144258E-2</v>
      </c>
      <c r="L22" s="8">
        <v>9.5015477635144244E-2</v>
      </c>
      <c r="N22" s="15"/>
      <c r="O22" s="11">
        <v>1.0243304280368709E-14</v>
      </c>
      <c r="P22" s="16"/>
      <c r="Q22" s="13">
        <f t="shared" si="3"/>
        <v>275544.88514191826</v>
      </c>
    </row>
    <row r="23" spans="6:17" x14ac:dyDescent="0.2">
      <c r="G23" s="7">
        <v>-2.0798018581913911E-2</v>
      </c>
      <c r="H23">
        <v>-5.4843845342483159E-3</v>
      </c>
      <c r="I23">
        <v>-3.4278682103522355E-2</v>
      </c>
      <c r="J23">
        <v>-0.9938132696653833</v>
      </c>
      <c r="K23">
        <v>3.6237353736844396E-3</v>
      </c>
      <c r="L23" s="8">
        <v>3.6237353736844392E-3</v>
      </c>
      <c r="O23" s="11">
        <v>3.9066292132657521E-16</v>
      </c>
      <c r="Q23" s="13">
        <f t="shared" si="3"/>
        <v>10508.832583684873</v>
      </c>
    </row>
    <row r="24" spans="6:17" x14ac:dyDescent="0.2">
      <c r="G24" s="7">
        <v>-1.471001917245961E-2</v>
      </c>
      <c r="H24">
        <v>-3.8789945941335746E-3</v>
      </c>
      <c r="I24">
        <v>-2.4244620657659782E-2</v>
      </c>
      <c r="J24">
        <v>-0.70290408641789304</v>
      </c>
      <c r="K24">
        <v>-0.99743700503906796</v>
      </c>
      <c r="L24" s="8">
        <v>2.5629949609321315E-3</v>
      </c>
      <c r="O24" s="11">
        <v>2.7630800694063871E-16</v>
      </c>
      <c r="Q24" s="13">
        <f t="shared" si="3"/>
        <v>7432.6853867031814</v>
      </c>
    </row>
  </sheetData>
  <mergeCells count="12">
    <mergeCell ref="F10:P10"/>
    <mergeCell ref="F1:M1"/>
    <mergeCell ref="F2:G2"/>
    <mergeCell ref="H2:I2"/>
    <mergeCell ref="J2:K2"/>
    <mergeCell ref="L2:M2"/>
    <mergeCell ref="N2:P2"/>
    <mergeCell ref="F14:F15"/>
    <mergeCell ref="N14:N15"/>
    <mergeCell ref="F21:F22"/>
    <mergeCell ref="N21:N22"/>
    <mergeCell ref="P21:P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4C0A0-B73A-8A4D-BB42-8EC74762A1CC}">
  <dimension ref="A2:E105"/>
  <sheetViews>
    <sheetView tabSelected="1" zoomScale="150" workbookViewId="0">
      <selection activeCell="H156" sqref="H156"/>
    </sheetView>
  </sheetViews>
  <sheetFormatPr baseColWidth="10" defaultRowHeight="16" x14ac:dyDescent="0.2"/>
  <sheetData>
    <row r="2" spans="1:5" s="30" customFormat="1" x14ac:dyDescent="0.2">
      <c r="A2" s="30" t="s">
        <v>23</v>
      </c>
      <c r="B2" s="30" t="s">
        <v>24</v>
      </c>
      <c r="C2" s="30" t="s">
        <v>25</v>
      </c>
      <c r="D2" s="30" t="s">
        <v>26</v>
      </c>
      <c r="E2" s="30" t="s">
        <v>27</v>
      </c>
    </row>
    <row r="3" spans="1:5" x14ac:dyDescent="0.2">
      <c r="A3">
        <v>0</v>
      </c>
      <c r="B3">
        <v>0.86</v>
      </c>
      <c r="C3">
        <v>0.92</v>
      </c>
      <c r="D3">
        <v>0.94</v>
      </c>
      <c r="E3">
        <v>20</v>
      </c>
    </row>
    <row r="4" spans="1:5" x14ac:dyDescent="0.2">
      <c r="A4">
        <v>1</v>
      </c>
      <c r="B4">
        <v>3.3000000000000002E-2</v>
      </c>
      <c r="C4">
        <v>3.5000000000000003E-2</v>
      </c>
      <c r="D4">
        <v>3.3000000000000002E-2</v>
      </c>
      <c r="E4">
        <v>20</v>
      </c>
    </row>
    <row r="5" spans="1:5" x14ac:dyDescent="0.2">
      <c r="A5">
        <v>2</v>
      </c>
      <c r="B5">
        <v>0.1</v>
      </c>
      <c r="C5">
        <v>4.4999999999999998E-2</v>
      </c>
      <c r="D5">
        <v>2.9000000000000001E-2</v>
      </c>
      <c r="E5">
        <v>20</v>
      </c>
    </row>
    <row r="6" spans="1:5" x14ac:dyDescent="0.2">
      <c r="A6">
        <v>3</v>
      </c>
      <c r="B6">
        <v>3.5000000000000001E-3</v>
      </c>
      <c r="C6">
        <v>2.3E-3</v>
      </c>
      <c r="D6">
        <v>1.5E-3</v>
      </c>
      <c r="E6">
        <v>20</v>
      </c>
    </row>
    <row r="7" spans="1:5" x14ac:dyDescent="0.2">
      <c r="A7">
        <v>4</v>
      </c>
      <c r="B7">
        <v>2.5999999999999998E-5</v>
      </c>
      <c r="C7">
        <v>1.8E-5</v>
      </c>
      <c r="D7">
        <v>1.2E-5</v>
      </c>
      <c r="E7">
        <v>20</v>
      </c>
    </row>
    <row r="8" spans="1:5" x14ac:dyDescent="0.2">
      <c r="A8">
        <v>5</v>
      </c>
      <c r="B8">
        <v>1.1E-5</v>
      </c>
      <c r="C8">
        <v>0</v>
      </c>
      <c r="D8">
        <v>0</v>
      </c>
      <c r="E8">
        <v>20</v>
      </c>
    </row>
    <row r="10" spans="1:5" x14ac:dyDescent="0.2">
      <c r="A10">
        <v>0</v>
      </c>
      <c r="B10">
        <v>0.52</v>
      </c>
      <c r="C10">
        <v>0.69</v>
      </c>
      <c r="D10">
        <v>0.76</v>
      </c>
      <c r="E10">
        <v>50</v>
      </c>
    </row>
    <row r="11" spans="1:5" x14ac:dyDescent="0.2">
      <c r="A11">
        <v>1</v>
      </c>
      <c r="B11">
        <v>4.9000000000000002E-2</v>
      </c>
      <c r="C11">
        <v>6.6000000000000003E-2</v>
      </c>
      <c r="D11">
        <v>6.7000000000000004E-2</v>
      </c>
      <c r="E11">
        <v>50</v>
      </c>
    </row>
    <row r="12" spans="1:5" x14ac:dyDescent="0.2">
      <c r="A12">
        <v>2</v>
      </c>
      <c r="B12">
        <v>0.4</v>
      </c>
      <c r="C12">
        <v>0.21</v>
      </c>
      <c r="D12">
        <v>0.15</v>
      </c>
      <c r="E12">
        <v>50</v>
      </c>
    </row>
    <row r="13" spans="1:5" x14ac:dyDescent="0.2">
      <c r="A13">
        <v>4</v>
      </c>
      <c r="B13">
        <v>3.3000000000000002E-2</v>
      </c>
      <c r="C13">
        <v>2.7E-2</v>
      </c>
      <c r="D13">
        <v>0.02</v>
      </c>
      <c r="E13">
        <v>50</v>
      </c>
    </row>
    <row r="14" spans="1:5" x14ac:dyDescent="0.2">
      <c r="A14">
        <v>5</v>
      </c>
      <c r="B14">
        <v>6.0999999999999997E-4</v>
      </c>
      <c r="C14">
        <v>5.2999999999999998E-4</v>
      </c>
      <c r="D14">
        <v>3.8000000000000002E-4</v>
      </c>
      <c r="E14">
        <v>50</v>
      </c>
    </row>
    <row r="15" spans="1:5" x14ac:dyDescent="0.2">
      <c r="A15">
        <v>6</v>
      </c>
      <c r="B15">
        <v>6.3000000000000003E-4</v>
      </c>
      <c r="C15">
        <v>2.5999999999999998E-4</v>
      </c>
      <c r="D15">
        <v>1.2999999999999999E-4</v>
      </c>
      <c r="E15">
        <v>50</v>
      </c>
    </row>
    <row r="17" spans="1:5" x14ac:dyDescent="0.2">
      <c r="A17">
        <v>0</v>
      </c>
      <c r="B17">
        <v>0.21</v>
      </c>
      <c r="C17">
        <v>0.36</v>
      </c>
      <c r="D17">
        <v>0.46</v>
      </c>
      <c r="E17">
        <v>100</v>
      </c>
    </row>
    <row r="18" spans="1:5" x14ac:dyDescent="0.2">
      <c r="A18">
        <v>1</v>
      </c>
      <c r="B18">
        <v>0.04</v>
      </c>
      <c r="C18">
        <v>6.9000000000000006E-2</v>
      </c>
      <c r="D18">
        <v>0.08</v>
      </c>
      <c r="E18">
        <v>100</v>
      </c>
    </row>
    <row r="19" spans="1:5" x14ac:dyDescent="0.2">
      <c r="A19">
        <v>2</v>
      </c>
      <c r="B19">
        <v>0.63</v>
      </c>
      <c r="C19">
        <v>0.45</v>
      </c>
      <c r="D19">
        <v>0.36</v>
      </c>
      <c r="E19">
        <v>100</v>
      </c>
    </row>
    <row r="20" spans="1:5" x14ac:dyDescent="0.2">
      <c r="A20">
        <v>3</v>
      </c>
      <c r="B20">
        <v>0.11</v>
      </c>
      <c r="C20">
        <v>0.11</v>
      </c>
      <c r="D20">
        <v>9.5000000000000001E-2</v>
      </c>
      <c r="E20">
        <v>100</v>
      </c>
    </row>
    <row r="21" spans="1:5" x14ac:dyDescent="0.2">
      <c r="A21">
        <v>4</v>
      </c>
      <c r="B21">
        <v>3.8999999999999998E-3</v>
      </c>
      <c r="C21">
        <v>4.4999999999999997E-3</v>
      </c>
      <c r="D21">
        <v>3.5999999999999999E-3</v>
      </c>
      <c r="E21">
        <v>100</v>
      </c>
    </row>
    <row r="22" spans="1:5" x14ac:dyDescent="0.2">
      <c r="A22">
        <v>5</v>
      </c>
      <c r="B22">
        <v>8.0999999999999996E-3</v>
      </c>
      <c r="C22">
        <v>4.4000000000000003E-3</v>
      </c>
      <c r="D22">
        <v>2.5999999999999999E-3</v>
      </c>
      <c r="E22">
        <v>100</v>
      </c>
    </row>
    <row r="27" spans="1:5" s="30" customFormat="1" x14ac:dyDescent="0.2">
      <c r="A27" s="30" t="s">
        <v>28</v>
      </c>
      <c r="B27" s="30">
        <v>216.65</v>
      </c>
      <c r="C27" s="30" t="s">
        <v>29</v>
      </c>
      <c r="D27" s="30" t="s">
        <v>30</v>
      </c>
    </row>
    <row r="28" spans="1:5" s="30" customFormat="1" x14ac:dyDescent="0.2">
      <c r="A28" s="30" t="s">
        <v>31</v>
      </c>
      <c r="B28" s="30" t="s">
        <v>32</v>
      </c>
      <c r="C28" s="30" t="s">
        <v>33</v>
      </c>
    </row>
    <row r="29" spans="1:5" x14ac:dyDescent="0.2">
      <c r="A29">
        <v>0</v>
      </c>
      <c r="C29" t="s">
        <v>34</v>
      </c>
      <c r="E29">
        <v>0.86</v>
      </c>
    </row>
    <row r="30" spans="1:5" x14ac:dyDescent="0.2">
      <c r="A30">
        <v>1</v>
      </c>
      <c r="C30" t="s">
        <v>35</v>
      </c>
      <c r="E30">
        <v>3.3000000000000002E-2</v>
      </c>
    </row>
    <row r="31" spans="1:5" x14ac:dyDescent="0.2">
      <c r="A31">
        <v>2</v>
      </c>
      <c r="C31" t="s">
        <v>36</v>
      </c>
      <c r="E31">
        <v>0.1</v>
      </c>
    </row>
    <row r="32" spans="1:5" x14ac:dyDescent="0.2">
      <c r="A32">
        <v>3</v>
      </c>
      <c r="C32" t="s">
        <v>37</v>
      </c>
      <c r="E32">
        <v>3.5000000000000001E-3</v>
      </c>
    </row>
    <row r="33" spans="1:5" x14ac:dyDescent="0.2">
      <c r="A33">
        <v>4</v>
      </c>
      <c r="C33" t="s">
        <v>38</v>
      </c>
      <c r="E33">
        <v>2.5999999999999998E-5</v>
      </c>
    </row>
    <row r="34" spans="1:5" x14ac:dyDescent="0.2">
      <c r="A34">
        <v>5</v>
      </c>
      <c r="C34" t="s">
        <v>39</v>
      </c>
      <c r="E34">
        <v>1.1E-5</v>
      </c>
    </row>
    <row r="35" spans="1:5" s="30" customFormat="1" x14ac:dyDescent="0.2">
      <c r="A35" s="30" t="s">
        <v>40</v>
      </c>
      <c r="B35" s="30">
        <v>216.65</v>
      </c>
      <c r="C35" s="30" t="s">
        <v>41</v>
      </c>
      <c r="D35" s="30" t="s">
        <v>30</v>
      </c>
    </row>
    <row r="36" spans="1:5" s="30" customFormat="1" x14ac:dyDescent="0.2">
      <c r="A36" s="30" t="s">
        <v>42</v>
      </c>
      <c r="B36" s="30" t="s">
        <v>32</v>
      </c>
      <c r="C36" s="30" t="s">
        <v>33</v>
      </c>
    </row>
    <row r="37" spans="1:5" x14ac:dyDescent="0.2">
      <c r="A37">
        <v>0</v>
      </c>
      <c r="C37" t="s">
        <v>43</v>
      </c>
      <c r="E37">
        <v>0.52</v>
      </c>
    </row>
    <row r="38" spans="1:5" x14ac:dyDescent="0.2">
      <c r="A38">
        <v>1</v>
      </c>
      <c r="C38" t="s">
        <v>44</v>
      </c>
      <c r="E38">
        <v>4.9000000000000002E-2</v>
      </c>
    </row>
    <row r="39" spans="1:5" x14ac:dyDescent="0.2">
      <c r="A39">
        <v>2</v>
      </c>
      <c r="C39" t="s">
        <v>45</v>
      </c>
      <c r="E39">
        <v>0.4</v>
      </c>
    </row>
    <row r="40" spans="1:5" x14ac:dyDescent="0.2">
      <c r="A40">
        <v>3</v>
      </c>
      <c r="C40" t="s">
        <v>46</v>
      </c>
      <c r="E40">
        <v>3.3000000000000002E-2</v>
      </c>
    </row>
    <row r="41" spans="1:5" x14ac:dyDescent="0.2">
      <c r="A41">
        <v>4</v>
      </c>
      <c r="C41" t="s">
        <v>47</v>
      </c>
      <c r="E41">
        <v>6.0999999999999997E-4</v>
      </c>
    </row>
    <row r="42" spans="1:5" x14ac:dyDescent="0.2">
      <c r="A42">
        <v>5</v>
      </c>
      <c r="C42" t="s">
        <v>47</v>
      </c>
      <c r="E42">
        <v>6.3000000000000003E-4</v>
      </c>
    </row>
    <row r="43" spans="1:5" s="30" customFormat="1" x14ac:dyDescent="0.2">
      <c r="A43" s="30" t="s">
        <v>40</v>
      </c>
      <c r="B43" s="30">
        <v>216.65</v>
      </c>
      <c r="C43" s="30" t="s">
        <v>48</v>
      </c>
      <c r="D43" s="30" t="s">
        <v>30</v>
      </c>
    </row>
    <row r="44" spans="1:5" s="30" customFormat="1" x14ac:dyDescent="0.2">
      <c r="A44" s="30" t="s">
        <v>42</v>
      </c>
      <c r="B44" s="30" t="s">
        <v>32</v>
      </c>
      <c r="C44" s="30" t="s">
        <v>33</v>
      </c>
    </row>
    <row r="45" spans="1:5" x14ac:dyDescent="0.2">
      <c r="A45">
        <v>0</v>
      </c>
      <c r="C45" t="s">
        <v>49</v>
      </c>
      <c r="E45">
        <v>0.21</v>
      </c>
    </row>
    <row r="46" spans="1:5" x14ac:dyDescent="0.2">
      <c r="A46">
        <v>1</v>
      </c>
      <c r="C46" t="s">
        <v>50</v>
      </c>
      <c r="E46">
        <v>0.04</v>
      </c>
    </row>
    <row r="47" spans="1:5" x14ac:dyDescent="0.2">
      <c r="A47">
        <v>2</v>
      </c>
      <c r="C47" t="s">
        <v>51</v>
      </c>
      <c r="E47">
        <v>0.63</v>
      </c>
    </row>
    <row r="48" spans="1:5" x14ac:dyDescent="0.2">
      <c r="A48">
        <v>3</v>
      </c>
      <c r="C48" t="s">
        <v>52</v>
      </c>
      <c r="E48">
        <v>0.11</v>
      </c>
    </row>
    <row r="49" spans="1:5" x14ac:dyDescent="0.2">
      <c r="A49">
        <v>4</v>
      </c>
      <c r="C49" t="s">
        <v>53</v>
      </c>
      <c r="E49">
        <v>3.8999999999999998E-3</v>
      </c>
    </row>
    <row r="50" spans="1:5" x14ac:dyDescent="0.2">
      <c r="A50">
        <v>5</v>
      </c>
      <c r="C50" t="s">
        <v>54</v>
      </c>
      <c r="E50">
        <v>8.0999999999999996E-3</v>
      </c>
    </row>
    <row r="54" spans="1:5" s="30" customFormat="1" x14ac:dyDescent="0.2">
      <c r="A54" s="30" t="s">
        <v>40</v>
      </c>
      <c r="B54" s="30">
        <v>273.14999999999998</v>
      </c>
      <c r="C54" s="30" t="s">
        <v>29</v>
      </c>
      <c r="D54" s="30" t="s">
        <v>30</v>
      </c>
    </row>
    <row r="55" spans="1:5" s="30" customFormat="1" x14ac:dyDescent="0.2">
      <c r="A55" s="30" t="s">
        <v>42</v>
      </c>
      <c r="B55" s="30" t="s">
        <v>32</v>
      </c>
      <c r="C55" s="30" t="s">
        <v>33</v>
      </c>
    </row>
    <row r="56" spans="1:5" x14ac:dyDescent="0.2">
      <c r="A56">
        <v>0</v>
      </c>
      <c r="C56" t="s">
        <v>55</v>
      </c>
      <c r="E56">
        <v>0.92</v>
      </c>
    </row>
    <row r="57" spans="1:5" x14ac:dyDescent="0.2">
      <c r="A57">
        <v>1</v>
      </c>
      <c r="C57" t="s">
        <v>56</v>
      </c>
      <c r="E57">
        <v>3.5000000000000003E-2</v>
      </c>
    </row>
    <row r="58" spans="1:5" x14ac:dyDescent="0.2">
      <c r="A58">
        <v>2</v>
      </c>
      <c r="C58" t="s">
        <v>57</v>
      </c>
      <c r="E58">
        <v>4.4999999999999998E-2</v>
      </c>
    </row>
    <row r="59" spans="1:5" x14ac:dyDescent="0.2">
      <c r="A59">
        <v>3</v>
      </c>
      <c r="C59" t="s">
        <v>58</v>
      </c>
      <c r="E59">
        <v>2.3E-3</v>
      </c>
    </row>
    <row r="60" spans="1:5" x14ac:dyDescent="0.2">
      <c r="A60">
        <v>4</v>
      </c>
      <c r="C60" t="s">
        <v>59</v>
      </c>
      <c r="E60">
        <v>1.8E-5</v>
      </c>
    </row>
    <row r="61" spans="1:5" x14ac:dyDescent="0.2">
      <c r="A61">
        <v>5</v>
      </c>
      <c r="C61" t="s">
        <v>60</v>
      </c>
      <c r="E61">
        <v>0</v>
      </c>
    </row>
    <row r="62" spans="1:5" s="30" customFormat="1" x14ac:dyDescent="0.2">
      <c r="A62" s="30" t="s">
        <v>40</v>
      </c>
      <c r="B62" s="30">
        <v>273.14999999999998</v>
      </c>
      <c r="C62" s="30" t="s">
        <v>41</v>
      </c>
      <c r="D62" s="30" t="s">
        <v>30</v>
      </c>
    </row>
    <row r="63" spans="1:5" s="30" customFormat="1" x14ac:dyDescent="0.2">
      <c r="A63" s="30" t="s">
        <v>42</v>
      </c>
      <c r="B63" s="30" t="s">
        <v>32</v>
      </c>
      <c r="C63" s="30" t="s">
        <v>33</v>
      </c>
    </row>
    <row r="64" spans="1:5" x14ac:dyDescent="0.2">
      <c r="A64">
        <v>0</v>
      </c>
      <c r="C64" t="s">
        <v>61</v>
      </c>
      <c r="E64">
        <v>0.69</v>
      </c>
    </row>
    <row r="65" spans="1:5" x14ac:dyDescent="0.2">
      <c r="A65">
        <v>1</v>
      </c>
      <c r="C65" t="s">
        <v>62</v>
      </c>
      <c r="E65">
        <v>6.6000000000000003E-2</v>
      </c>
    </row>
    <row r="66" spans="1:5" x14ac:dyDescent="0.2">
      <c r="A66">
        <v>2</v>
      </c>
      <c r="C66" t="s">
        <v>63</v>
      </c>
      <c r="E66">
        <v>0.21</v>
      </c>
    </row>
    <row r="67" spans="1:5" x14ac:dyDescent="0.2">
      <c r="A67">
        <v>3</v>
      </c>
      <c r="C67" t="s">
        <v>64</v>
      </c>
      <c r="E67">
        <v>2.7E-2</v>
      </c>
    </row>
    <row r="68" spans="1:5" x14ac:dyDescent="0.2">
      <c r="A68">
        <v>4</v>
      </c>
      <c r="C68" t="s">
        <v>65</v>
      </c>
      <c r="E68">
        <v>5.2999999999999998E-4</v>
      </c>
    </row>
    <row r="69" spans="1:5" x14ac:dyDescent="0.2">
      <c r="A69">
        <v>5</v>
      </c>
      <c r="C69" t="s">
        <v>66</v>
      </c>
      <c r="E69">
        <v>2.5999999999999998E-4</v>
      </c>
    </row>
    <row r="70" spans="1:5" s="30" customFormat="1" x14ac:dyDescent="0.2">
      <c r="A70" s="30" t="s">
        <v>40</v>
      </c>
      <c r="B70" s="30">
        <v>273.14999999999998</v>
      </c>
      <c r="C70" s="30" t="s">
        <v>48</v>
      </c>
      <c r="D70" s="30" t="s">
        <v>30</v>
      </c>
    </row>
    <row r="71" spans="1:5" s="30" customFormat="1" x14ac:dyDescent="0.2">
      <c r="A71" s="30" t="s">
        <v>42</v>
      </c>
      <c r="B71" s="30" t="s">
        <v>32</v>
      </c>
      <c r="C71" s="30" t="s">
        <v>33</v>
      </c>
    </row>
    <row r="72" spans="1:5" x14ac:dyDescent="0.2">
      <c r="A72">
        <v>0</v>
      </c>
      <c r="C72" t="s">
        <v>45</v>
      </c>
      <c r="E72">
        <v>0.36</v>
      </c>
    </row>
    <row r="73" spans="1:5" x14ac:dyDescent="0.2">
      <c r="A73">
        <v>1</v>
      </c>
      <c r="C73" t="s">
        <v>67</v>
      </c>
      <c r="E73">
        <v>6.9000000000000006E-2</v>
      </c>
    </row>
    <row r="74" spans="1:5" x14ac:dyDescent="0.2">
      <c r="A74">
        <v>2</v>
      </c>
      <c r="C74" t="s">
        <v>68</v>
      </c>
      <c r="E74">
        <v>0.45</v>
      </c>
    </row>
    <row r="75" spans="1:5" x14ac:dyDescent="0.2">
      <c r="A75">
        <v>3</v>
      </c>
      <c r="C75" t="s">
        <v>69</v>
      </c>
      <c r="E75">
        <v>0.11</v>
      </c>
    </row>
    <row r="76" spans="1:5" x14ac:dyDescent="0.2">
      <c r="A76">
        <v>4</v>
      </c>
      <c r="C76" t="s">
        <v>70</v>
      </c>
      <c r="E76">
        <v>4.4999999999999997E-3</v>
      </c>
    </row>
    <row r="77" spans="1:5" x14ac:dyDescent="0.2">
      <c r="A77">
        <v>5</v>
      </c>
      <c r="C77" t="s">
        <v>70</v>
      </c>
      <c r="E77">
        <v>4.4000000000000003E-3</v>
      </c>
    </row>
    <row r="82" spans="1:5" s="30" customFormat="1" x14ac:dyDescent="0.2">
      <c r="A82" s="30" t="s">
        <v>40</v>
      </c>
      <c r="B82" s="30">
        <v>298.14999999999998</v>
      </c>
      <c r="C82" s="30" t="s">
        <v>29</v>
      </c>
      <c r="D82" s="30" t="s">
        <v>30</v>
      </c>
    </row>
    <row r="83" spans="1:5" s="30" customFormat="1" x14ac:dyDescent="0.2">
      <c r="A83" s="30" t="s">
        <v>42</v>
      </c>
      <c r="B83" s="30" t="s">
        <v>32</v>
      </c>
      <c r="C83" s="30" t="s">
        <v>33</v>
      </c>
    </row>
    <row r="84" spans="1:5" x14ac:dyDescent="0.2">
      <c r="A84">
        <v>0</v>
      </c>
      <c r="C84" t="s">
        <v>55</v>
      </c>
      <c r="E84">
        <v>0.94</v>
      </c>
    </row>
    <row r="85" spans="1:5" x14ac:dyDescent="0.2">
      <c r="A85">
        <v>1</v>
      </c>
      <c r="C85" t="s">
        <v>35</v>
      </c>
      <c r="E85">
        <v>3.3000000000000002E-2</v>
      </c>
    </row>
    <row r="86" spans="1:5" x14ac:dyDescent="0.2">
      <c r="A86">
        <v>2</v>
      </c>
      <c r="C86" t="s">
        <v>71</v>
      </c>
      <c r="E86">
        <v>2.9000000000000001E-2</v>
      </c>
    </row>
    <row r="87" spans="1:5" x14ac:dyDescent="0.2">
      <c r="A87">
        <v>3</v>
      </c>
      <c r="C87" t="s">
        <v>72</v>
      </c>
      <c r="E87">
        <v>1.5E-3</v>
      </c>
    </row>
    <row r="88" spans="1:5" x14ac:dyDescent="0.2">
      <c r="A88">
        <v>4</v>
      </c>
      <c r="C88" t="s">
        <v>73</v>
      </c>
      <c r="E88">
        <v>1.2E-5</v>
      </c>
    </row>
    <row r="89" spans="1:5" x14ac:dyDescent="0.2">
      <c r="A89">
        <v>5</v>
      </c>
      <c r="C89">
        <v>4.8</v>
      </c>
      <c r="D89">
        <v>0</v>
      </c>
    </row>
    <row r="90" spans="1:5" s="30" customFormat="1" x14ac:dyDescent="0.2">
      <c r="A90" s="30" t="s">
        <v>40</v>
      </c>
      <c r="B90" s="30">
        <v>298.14999999999998</v>
      </c>
      <c r="C90" s="30" t="s">
        <v>41</v>
      </c>
      <c r="D90" s="30" t="s">
        <v>30</v>
      </c>
    </row>
    <row r="91" spans="1:5" s="30" customFormat="1" x14ac:dyDescent="0.2">
      <c r="A91" s="30" t="s">
        <v>42</v>
      </c>
      <c r="B91" s="30" t="s">
        <v>32</v>
      </c>
      <c r="C91" s="30" t="s">
        <v>33</v>
      </c>
    </row>
    <row r="92" spans="1:5" x14ac:dyDescent="0.2">
      <c r="A92">
        <v>0</v>
      </c>
      <c r="C92" t="s">
        <v>74</v>
      </c>
      <c r="E92">
        <v>0.76</v>
      </c>
    </row>
    <row r="93" spans="1:5" x14ac:dyDescent="0.2">
      <c r="A93">
        <v>1</v>
      </c>
      <c r="C93" t="s">
        <v>62</v>
      </c>
      <c r="E93">
        <v>6.7000000000000004E-2</v>
      </c>
    </row>
    <row r="94" spans="1:5" x14ac:dyDescent="0.2">
      <c r="A94">
        <v>2</v>
      </c>
      <c r="C94" t="s">
        <v>75</v>
      </c>
      <c r="E94">
        <v>0.15</v>
      </c>
    </row>
    <row r="95" spans="1:5" x14ac:dyDescent="0.2">
      <c r="A95">
        <v>3</v>
      </c>
      <c r="C95" t="s">
        <v>76</v>
      </c>
      <c r="E95">
        <v>0.02</v>
      </c>
    </row>
    <row r="96" spans="1:5" x14ac:dyDescent="0.2">
      <c r="A96">
        <v>4</v>
      </c>
      <c r="C96" t="s">
        <v>77</v>
      </c>
      <c r="E96">
        <v>3.8000000000000002E-4</v>
      </c>
    </row>
    <row r="97" spans="1:5" x14ac:dyDescent="0.2">
      <c r="A97">
        <v>5</v>
      </c>
      <c r="C97" t="s">
        <v>78</v>
      </c>
      <c r="E97">
        <v>1.2999999999999999E-4</v>
      </c>
    </row>
    <row r="98" spans="1:5" s="30" customFormat="1" x14ac:dyDescent="0.2">
      <c r="A98" s="30" t="s">
        <v>40</v>
      </c>
      <c r="B98" s="30">
        <v>298.14999999999998</v>
      </c>
      <c r="C98" s="30" t="s">
        <v>48</v>
      </c>
      <c r="D98" s="30" t="s">
        <v>30</v>
      </c>
    </row>
    <row r="99" spans="1:5" s="30" customFormat="1" x14ac:dyDescent="0.2">
      <c r="A99" s="30" t="s">
        <v>42</v>
      </c>
      <c r="B99" s="30" t="s">
        <v>32</v>
      </c>
      <c r="C99" s="30" t="s">
        <v>33</v>
      </c>
    </row>
    <row r="100" spans="1:5" x14ac:dyDescent="0.2">
      <c r="A100">
        <v>0</v>
      </c>
      <c r="C100" t="s">
        <v>68</v>
      </c>
      <c r="E100">
        <v>0.46</v>
      </c>
    </row>
    <row r="101" spans="1:5" x14ac:dyDescent="0.2">
      <c r="A101">
        <v>1</v>
      </c>
      <c r="C101" t="s">
        <v>79</v>
      </c>
      <c r="E101">
        <v>0.08</v>
      </c>
    </row>
    <row r="102" spans="1:5" x14ac:dyDescent="0.2">
      <c r="A102">
        <v>2</v>
      </c>
      <c r="C102" t="s">
        <v>80</v>
      </c>
      <c r="E102">
        <v>0.36</v>
      </c>
    </row>
    <row r="103" spans="1:5" x14ac:dyDescent="0.2">
      <c r="A103">
        <v>3</v>
      </c>
      <c r="C103" t="s">
        <v>81</v>
      </c>
      <c r="E103">
        <v>9.5000000000000001E-2</v>
      </c>
    </row>
    <row r="104" spans="1:5" x14ac:dyDescent="0.2">
      <c r="A104">
        <v>4</v>
      </c>
      <c r="C104" t="s">
        <v>53</v>
      </c>
      <c r="E104">
        <v>3.5999999999999999E-3</v>
      </c>
    </row>
    <row r="105" spans="1:5" x14ac:dyDescent="0.2">
      <c r="A105">
        <v>5</v>
      </c>
      <c r="C105" t="s">
        <v>82</v>
      </c>
      <c r="E105">
        <v>2.5999999999999999E-3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Tuguldur Odbadrakh</dc:creator>
  <cp:lastModifiedBy>Temelso, Berhane</cp:lastModifiedBy>
  <dcterms:created xsi:type="dcterms:W3CDTF">2019-10-30T17:41:53Z</dcterms:created>
  <dcterms:modified xsi:type="dcterms:W3CDTF">2019-12-19T04:27:10Z</dcterms:modified>
</cp:coreProperties>
</file>