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melsob/Downloads/scripts/"/>
    </mc:Choice>
  </mc:AlternateContent>
  <xr:revisionPtr revIDLastSave="0" documentId="13_ncr:1_{28AEF7F0-34F9-A742-AE7B-32552E41EDD3}" xr6:coauthVersionLast="45" xr6:coauthVersionMax="45" xr10:uidLastSave="{00000000-0000-0000-0000-000000000000}"/>
  <bookViews>
    <workbookView xWindow="14920" yWindow="440" windowWidth="20960" windowHeight="15480" activeTab="1" xr2:uid="{94CB01FB-D289-954C-81B7-0ED66C07EAEA}"/>
  </bookViews>
  <sheets>
    <sheet name="Raw_Energies" sheetId="3" r:id="rId1"/>
    <sheet name="Binding_Energie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4" l="1"/>
  <c r="G7" i="4"/>
  <c r="G8" i="4"/>
  <c r="O9" i="4" s="1"/>
  <c r="G9" i="4"/>
  <c r="G5" i="4"/>
  <c r="O7" i="4"/>
  <c r="F6" i="4"/>
  <c r="F7" i="4"/>
  <c r="N7" i="4" s="1"/>
  <c r="F8" i="4"/>
  <c r="F9" i="4"/>
  <c r="N9" i="4" s="1"/>
  <c r="D6" i="4"/>
  <c r="E6" i="4" s="1"/>
  <c r="D7" i="4"/>
  <c r="L7" i="4" s="1"/>
  <c r="D8" i="4"/>
  <c r="D9" i="4"/>
  <c r="D5" i="4"/>
  <c r="L5" i="4" s="1"/>
  <c r="A6" i="4"/>
  <c r="B6" i="4"/>
  <c r="A7" i="4"/>
  <c r="B7" i="4"/>
  <c r="A8" i="4"/>
  <c r="B8" i="4"/>
  <c r="A9" i="4"/>
  <c r="B9" i="4"/>
  <c r="A5" i="4"/>
  <c r="B5" i="4"/>
  <c r="S9" i="4"/>
  <c r="R9" i="4"/>
  <c r="Q9" i="4"/>
  <c r="P9" i="4"/>
  <c r="S8" i="4"/>
  <c r="R8" i="4"/>
  <c r="Q8" i="4"/>
  <c r="P8" i="4"/>
  <c r="S7" i="4"/>
  <c r="R7" i="4"/>
  <c r="Q7" i="4"/>
  <c r="P7" i="4"/>
  <c r="S6" i="4"/>
  <c r="R6" i="4"/>
  <c r="Q6" i="4"/>
  <c r="P6" i="4"/>
  <c r="S5" i="4"/>
  <c r="R5" i="4"/>
  <c r="Q5" i="4"/>
  <c r="P5" i="4"/>
  <c r="O8" i="4" l="1"/>
  <c r="O6" i="4"/>
  <c r="O5" i="4"/>
  <c r="N8" i="4"/>
  <c r="L8" i="4"/>
  <c r="L9" i="4"/>
  <c r="E5" i="4"/>
  <c r="E9" i="4"/>
  <c r="E7" i="4"/>
  <c r="M7" i="4" s="1"/>
  <c r="E8" i="4"/>
  <c r="M6" i="4"/>
  <c r="L6" i="4"/>
  <c r="E13" i="4"/>
  <c r="F13" i="4"/>
  <c r="G13" i="4"/>
  <c r="J13" i="4"/>
  <c r="M13" i="4"/>
  <c r="F14" i="4"/>
  <c r="G14" i="4"/>
  <c r="H14" i="4"/>
  <c r="I14" i="4"/>
  <c r="J14" i="4"/>
  <c r="K14" i="4"/>
  <c r="L14" i="4"/>
  <c r="M14" i="4"/>
  <c r="N14" i="4"/>
  <c r="O14" i="4"/>
  <c r="D14" i="4"/>
  <c r="E14" i="4"/>
  <c r="B14" i="4"/>
  <c r="C14" i="4"/>
  <c r="B15" i="4"/>
  <c r="C15" i="4"/>
  <c r="D15" i="4"/>
  <c r="B16" i="4"/>
  <c r="C16" i="4"/>
  <c r="D16" i="4"/>
  <c r="B17" i="4"/>
  <c r="C17" i="4"/>
  <c r="D17" i="4"/>
  <c r="B18" i="4"/>
  <c r="C18" i="4"/>
  <c r="D18" i="4"/>
  <c r="B19" i="4"/>
  <c r="C19" i="4"/>
  <c r="D19" i="4"/>
  <c r="B20" i="4"/>
  <c r="C20" i="4"/>
  <c r="D20" i="4"/>
  <c r="B21" i="4"/>
  <c r="C21" i="4"/>
  <c r="D21" i="4"/>
  <c r="M5" i="4" l="1"/>
  <c r="F5" i="4"/>
  <c r="M9" i="4"/>
  <c r="M8" i="4"/>
  <c r="N5" i="4" l="1"/>
  <c r="N6" i="4"/>
</calcChain>
</file>

<file path=xl/sharedStrings.xml><?xml version="1.0" encoding="utf-8"?>
<sst xmlns="http://schemas.openxmlformats.org/spreadsheetml/2006/main" count="51" uniqueCount="25">
  <si>
    <t>216.65 K</t>
  </si>
  <si>
    <t>273.15 K</t>
  </si>
  <si>
    <t>298.15 K</t>
  </si>
  <si>
    <t>LB-UF</t>
  </si>
  <si>
    <t>ZPVE</t>
  </si>
  <si>
    <t>S</t>
  </si>
  <si>
    <t xml:space="preserve">water </t>
  </si>
  <si>
    <t xml:space="preserve">glycine </t>
  </si>
  <si>
    <t>E[PW91/6-311++G**]</t>
  </si>
  <si>
    <t>∆H</t>
  </si>
  <si>
    <t>∆G</t>
  </si>
  <si>
    <t>n_water</t>
  </si>
  <si>
    <t>n_glycine</t>
  </si>
  <si>
    <t>gly-h2o-1</t>
  </si>
  <si>
    <t>gly-h2o-2</t>
  </si>
  <si>
    <t>gly-h2o-3</t>
  </si>
  <si>
    <t>gly-h2o-4</t>
  </si>
  <si>
    <t>gly-h2o-5</t>
  </si>
  <si>
    <t>Total Hydration: Gly + nH2O &lt;-&gt; Gly(H2O)n</t>
  </si>
  <si>
    <t>Sequential Hydration: Gly(H2O)n-1 + H2O &lt;-&gt; Gly(H2O)n</t>
  </si>
  <si>
    <t>system name</t>
  </si>
  <si>
    <t>∆E(0)</t>
  </si>
  <si>
    <t>∆H(T)</t>
  </si>
  <si>
    <t>∆G(T)</t>
  </si>
  <si>
    <t>H(T)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</si>
</sst>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0"/>
  </numFmts>
  <fonts count="10">
    <font>
      <sz val="12"/>
      <color theme="1"/>
      <name val="Calibri"/>
      <family val="2"/>
      <scheme val="minor"/>
    </font>
    <font>
      <b/>
      <sz val="12"/>
      <color theme="1"/>
      <name val="Calibri "/>
    </font>
    <font>
      <b/>
      <sz val="12"/>
      <color rgb="FF000000"/>
      <name val="Calibri "/>
    </font>
    <font>
      <sz val="12"/>
      <color theme="1"/>
      <name val="Calibri 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rgb="FFFCE4D6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2" fontId="3" fillId="0" borderId="2" xfId="0" applyNumberFormat="1" applyFont="1" applyBorder="1"/>
    <xf numFmtId="2" fontId="3" fillId="0" borderId="3" xfId="0" applyNumberFormat="1" applyFont="1" applyBorder="1"/>
    <xf numFmtId="2" fontId="3" fillId="0" borderId="10" xfId="0" applyNumberFormat="1" applyFont="1" applyBorder="1"/>
    <xf numFmtId="2" fontId="3" fillId="0" borderId="11" xfId="0" applyNumberFormat="1" applyFont="1" applyBorder="1"/>
    <xf numFmtId="0" fontId="2" fillId="0" borderId="4" xfId="0" applyFont="1" applyBorder="1" applyAlignment="1">
      <alignment horizontal="center"/>
    </xf>
    <xf numFmtId="2" fontId="3" fillId="0" borderId="1" xfId="0" applyNumberFormat="1" applyFont="1" applyBorder="1"/>
    <xf numFmtId="2" fontId="3" fillId="0" borderId="9" xfId="0" applyNumberFormat="1" applyFont="1" applyBorder="1"/>
    <xf numFmtId="164" fontId="3" fillId="0" borderId="1" xfId="0" applyNumberFormat="1" applyFont="1" applyBorder="1"/>
    <xf numFmtId="164" fontId="3" fillId="0" borderId="9" xfId="0" applyNumberFormat="1" applyFont="1" applyBorder="1"/>
    <xf numFmtId="0" fontId="2" fillId="0" borderId="3" xfId="0" applyFont="1" applyBorder="1" applyAlignme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12" xfId="0" applyFont="1" applyBorder="1"/>
    <xf numFmtId="2" fontId="5" fillId="0" borderId="2" xfId="0" applyNumberFormat="1" applyFont="1" applyBorder="1"/>
    <xf numFmtId="2" fontId="5" fillId="0" borderId="1" xfId="0" applyNumberFormat="1" applyFont="1" applyBorder="1"/>
    <xf numFmtId="2" fontId="5" fillId="0" borderId="3" xfId="0" applyNumberFormat="1" applyFont="1" applyBorder="1"/>
    <xf numFmtId="2" fontId="5" fillId="0" borderId="0" xfId="0" applyNumberFormat="1" applyFont="1"/>
    <xf numFmtId="2" fontId="5" fillId="0" borderId="13" xfId="0" applyNumberFormat="1" applyFont="1" applyBorder="1"/>
    <xf numFmtId="2" fontId="5" fillId="0" borderId="14" xfId="0" applyNumberFormat="1" applyFont="1" applyBorder="1"/>
    <xf numFmtId="0" fontId="5" fillId="0" borderId="8" xfId="0" applyFont="1" applyBorder="1"/>
    <xf numFmtId="2" fontId="5" fillId="0" borderId="10" xfId="0" applyNumberFormat="1" applyFont="1" applyBorder="1"/>
    <xf numFmtId="2" fontId="5" fillId="0" borderId="9" xfId="0" applyNumberFormat="1" applyFont="1" applyBorder="1"/>
    <xf numFmtId="2" fontId="5" fillId="0" borderId="11" xfId="0" applyNumberFormat="1" applyFont="1" applyBorder="1"/>
    <xf numFmtId="0" fontId="6" fillId="0" borderId="3" xfId="0" applyFont="1" applyBorder="1"/>
    <xf numFmtId="165" fontId="6" fillId="0" borderId="2" xfId="0" applyNumberFormat="1" applyFont="1" applyBorder="1"/>
    <xf numFmtId="2" fontId="6" fillId="0" borderId="2" xfId="0" applyNumberFormat="1" applyFont="1" applyBorder="1"/>
    <xf numFmtId="2" fontId="6" fillId="0" borderId="1" xfId="0" applyNumberFormat="1" applyFont="1" applyBorder="1"/>
    <xf numFmtId="2" fontId="6" fillId="0" borderId="3" xfId="0" applyNumberFormat="1" applyFont="1" applyBorder="1"/>
    <xf numFmtId="0" fontId="6" fillId="0" borderId="14" xfId="0" applyFont="1" applyBorder="1"/>
    <xf numFmtId="165" fontId="6" fillId="0" borderId="0" xfId="0" applyNumberFormat="1" applyFont="1"/>
    <xf numFmtId="2" fontId="6" fillId="0" borderId="0" xfId="0" applyNumberFormat="1" applyFont="1"/>
    <xf numFmtId="2" fontId="6" fillId="0" borderId="13" xfId="0" applyNumberFormat="1" applyFont="1" applyBorder="1"/>
    <xf numFmtId="2" fontId="6" fillId="0" borderId="14" xfId="0" applyNumberFormat="1" applyFont="1" applyBorder="1"/>
    <xf numFmtId="0" fontId="6" fillId="0" borderId="11" xfId="0" applyFont="1" applyBorder="1"/>
    <xf numFmtId="165" fontId="6" fillId="0" borderId="10" xfId="0" applyNumberFormat="1" applyFont="1" applyBorder="1"/>
    <xf numFmtId="2" fontId="6" fillId="0" borderId="10" xfId="0" applyNumberFormat="1" applyFont="1" applyBorder="1"/>
    <xf numFmtId="2" fontId="6" fillId="0" borderId="9" xfId="0" applyNumberFormat="1" applyFont="1" applyBorder="1"/>
    <xf numFmtId="2" fontId="6" fillId="0" borderId="11" xfId="0" applyNumberFormat="1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8" fillId="0" borderId="1" xfId="0" applyFont="1" applyBorder="1"/>
    <xf numFmtId="0" fontId="8" fillId="0" borderId="3" xfId="0" applyFont="1" applyBorder="1"/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13" xfId="0" applyFont="1" applyBorder="1"/>
    <xf numFmtId="2" fontId="9" fillId="0" borderId="13" xfId="0" applyNumberFormat="1" applyFont="1" applyBorder="1"/>
    <xf numFmtId="2" fontId="9" fillId="0" borderId="0" xfId="0" applyNumberFormat="1" applyFont="1"/>
    <xf numFmtId="2" fontId="9" fillId="0" borderId="14" xfId="0" applyNumberFormat="1" applyFont="1" applyBorder="1"/>
    <xf numFmtId="0" fontId="5" fillId="0" borderId="9" xfId="0" applyFont="1" applyBorder="1"/>
    <xf numFmtId="0" fontId="4" fillId="0" borderId="15" xfId="0" applyFont="1" applyBorder="1"/>
    <xf numFmtId="0" fontId="5" fillId="0" borderId="1" xfId="0" applyFont="1" applyBorder="1"/>
    <xf numFmtId="2" fontId="5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6E76-6D5F-694F-80AD-73D6CC87FA37}">
  <dimension ref="A1:N9"/>
  <sheetViews>
    <sheetView workbookViewId="0">
      <selection activeCell="G20" sqref="G20"/>
    </sheetView>
  </sheetViews>
  <sheetFormatPr baseColWidth="10" defaultRowHeight="16"/>
  <cols>
    <col min="4" max="4" width="11.33203125" bestFit="1" customWidth="1"/>
  </cols>
  <sheetData>
    <row r="1" spans="1:14">
      <c r="C1" s="1"/>
      <c r="D1" s="2" t="s">
        <v>8</v>
      </c>
      <c r="E1" s="16"/>
      <c r="F1" s="17" t="s">
        <v>0</v>
      </c>
      <c r="G1" s="18"/>
      <c r="H1" s="19"/>
      <c r="I1" s="17" t="s">
        <v>1</v>
      </c>
      <c r="J1" s="18"/>
      <c r="K1" s="19"/>
      <c r="L1" s="17" t="s">
        <v>2</v>
      </c>
      <c r="M1" s="18"/>
      <c r="N1" s="19"/>
    </row>
    <row r="2" spans="1:14">
      <c r="A2" t="s">
        <v>12</v>
      </c>
      <c r="B2" t="s">
        <v>11</v>
      </c>
      <c r="C2" s="1"/>
      <c r="D2" s="11" t="s">
        <v>3</v>
      </c>
      <c r="E2" s="4" t="s">
        <v>4</v>
      </c>
      <c r="F2" s="11" t="s">
        <v>9</v>
      </c>
      <c r="G2" s="3" t="s">
        <v>5</v>
      </c>
      <c r="H2" s="4" t="s">
        <v>10</v>
      </c>
      <c r="I2" s="11" t="s">
        <v>9</v>
      </c>
      <c r="J2" s="3" t="s">
        <v>5</v>
      </c>
      <c r="K2" s="4" t="s">
        <v>10</v>
      </c>
      <c r="L2" s="3" t="s">
        <v>9</v>
      </c>
      <c r="M2" s="3" t="s">
        <v>5</v>
      </c>
      <c r="N2" s="4" t="s">
        <v>10</v>
      </c>
    </row>
    <row r="3" spans="1:14">
      <c r="A3">
        <v>0</v>
      </c>
      <c r="B3">
        <v>1</v>
      </c>
      <c r="C3" s="5" t="s">
        <v>6</v>
      </c>
      <c r="D3" s="14">
        <v>-76.430499999999995</v>
      </c>
      <c r="E3" s="7">
        <v>13.042999999999999</v>
      </c>
      <c r="F3" s="12">
        <v>1.722</v>
      </c>
      <c r="G3" s="7">
        <v>42.591999999999999</v>
      </c>
      <c r="H3" s="8">
        <v>5.5380000000000003</v>
      </c>
      <c r="I3" s="12">
        <v>2.1720000000000002</v>
      </c>
      <c r="J3" s="7">
        <v>44.438000000000002</v>
      </c>
      <c r="K3" s="8">
        <v>3.0779999999999998</v>
      </c>
      <c r="L3" s="7">
        <v>2.3719999999999999</v>
      </c>
      <c r="M3" s="7">
        <v>45.137999999999998</v>
      </c>
      <c r="N3" s="8">
        <v>1.958</v>
      </c>
    </row>
    <row r="4" spans="1:14">
      <c r="A4" s="46">
        <v>1</v>
      </c>
      <c r="B4">
        <v>0</v>
      </c>
      <c r="C4" s="6" t="s">
        <v>7</v>
      </c>
      <c r="D4" s="15">
        <v>-284.43483800000001</v>
      </c>
      <c r="E4" s="9">
        <v>48.548999999999999</v>
      </c>
      <c r="F4" s="13">
        <v>2.653</v>
      </c>
      <c r="G4" s="9">
        <v>69.528000000000006</v>
      </c>
      <c r="H4" s="10">
        <v>36.139000000000003</v>
      </c>
      <c r="I4" s="13">
        <v>3.7010000000000001</v>
      </c>
      <c r="J4" s="9">
        <v>73.811999999999998</v>
      </c>
      <c r="K4" s="10">
        <v>32.088000000000001</v>
      </c>
      <c r="L4" s="9">
        <v>4.2149999999999999</v>
      </c>
      <c r="M4" s="9">
        <v>75.613</v>
      </c>
      <c r="N4" s="10">
        <v>30.22</v>
      </c>
    </row>
    <row r="5" spans="1:14">
      <c r="A5" s="46">
        <v>1</v>
      </c>
      <c r="B5" s="36">
        <v>1</v>
      </c>
      <c r="C5" s="31" t="s">
        <v>13</v>
      </c>
      <c r="D5" s="32">
        <v>-360.88481000000002</v>
      </c>
      <c r="E5" s="33">
        <v>63.96</v>
      </c>
      <c r="F5" s="34">
        <v>3.61</v>
      </c>
      <c r="G5" s="33">
        <v>80.12</v>
      </c>
      <c r="H5" s="35">
        <v>50.22</v>
      </c>
      <c r="I5" s="33">
        <v>5.12</v>
      </c>
      <c r="J5" s="33">
        <v>86.27</v>
      </c>
      <c r="K5" s="33">
        <v>45.52</v>
      </c>
      <c r="L5" s="34">
        <v>5.85</v>
      </c>
      <c r="M5" s="33">
        <v>88.83</v>
      </c>
      <c r="N5" s="35">
        <v>43.33</v>
      </c>
    </row>
    <row r="6" spans="1:14">
      <c r="A6" s="46">
        <v>1</v>
      </c>
      <c r="B6" s="36">
        <v>2</v>
      </c>
      <c r="C6" s="36" t="s">
        <v>14</v>
      </c>
      <c r="D6" s="37">
        <v>-437.33762999999999</v>
      </c>
      <c r="E6" s="38">
        <v>79.33</v>
      </c>
      <c r="F6" s="39">
        <v>4.53</v>
      </c>
      <c r="G6" s="38">
        <v>90.86</v>
      </c>
      <c r="H6" s="40">
        <v>64.17</v>
      </c>
      <c r="I6" s="38">
        <v>6.46</v>
      </c>
      <c r="J6" s="38">
        <v>98.78</v>
      </c>
      <c r="K6" s="38">
        <v>58.81</v>
      </c>
      <c r="L6" s="39">
        <v>7.4</v>
      </c>
      <c r="M6" s="38">
        <v>102.06</v>
      </c>
      <c r="N6" s="40">
        <v>56.3</v>
      </c>
    </row>
    <row r="7" spans="1:14">
      <c r="A7" s="46">
        <v>1</v>
      </c>
      <c r="B7" s="36">
        <v>3</v>
      </c>
      <c r="C7" s="36" t="s">
        <v>15</v>
      </c>
      <c r="D7" s="37">
        <v>-513.78620000000001</v>
      </c>
      <c r="E7" s="38">
        <v>94.52</v>
      </c>
      <c r="F7" s="39">
        <v>5.67</v>
      </c>
      <c r="G7" s="38">
        <v>105.08</v>
      </c>
      <c r="H7" s="40">
        <v>77.42</v>
      </c>
      <c r="I7" s="38">
        <v>8.08</v>
      </c>
      <c r="J7" s="38">
        <v>114.94</v>
      </c>
      <c r="K7" s="38">
        <v>71.19</v>
      </c>
      <c r="L7" s="39">
        <v>9.23</v>
      </c>
      <c r="M7" s="38">
        <v>119</v>
      </c>
      <c r="N7" s="40">
        <v>68.27</v>
      </c>
    </row>
    <row r="8" spans="1:14">
      <c r="A8" s="46">
        <v>1</v>
      </c>
      <c r="B8" s="36">
        <v>4</v>
      </c>
      <c r="C8" s="36" t="s">
        <v>16</v>
      </c>
      <c r="D8" s="37">
        <v>-590.23667</v>
      </c>
      <c r="E8" s="38">
        <v>109.8</v>
      </c>
      <c r="F8" s="39">
        <v>6.03</v>
      </c>
      <c r="G8" s="38">
        <v>104.98</v>
      </c>
      <c r="H8" s="40">
        <v>91.3</v>
      </c>
      <c r="I8" s="38">
        <v>8.7799999999999994</v>
      </c>
      <c r="J8" s="38">
        <v>116.21</v>
      </c>
      <c r="K8" s="38">
        <v>84.4</v>
      </c>
      <c r="L8" s="39">
        <v>10.11</v>
      </c>
      <c r="M8" s="38">
        <v>120.87</v>
      </c>
      <c r="N8" s="40">
        <v>81.14</v>
      </c>
    </row>
    <row r="9" spans="1:14">
      <c r="A9" s="46">
        <v>1</v>
      </c>
      <c r="B9" s="41">
        <v>5</v>
      </c>
      <c r="C9" s="41" t="s">
        <v>17</v>
      </c>
      <c r="D9" s="42">
        <v>-666.68844999999999</v>
      </c>
      <c r="E9" s="43">
        <v>125.8</v>
      </c>
      <c r="F9" s="44">
        <v>7.26</v>
      </c>
      <c r="G9" s="43">
        <v>121.7</v>
      </c>
      <c r="H9" s="45">
        <v>106.69</v>
      </c>
      <c r="I9" s="43">
        <v>10.47</v>
      </c>
      <c r="J9" s="43">
        <v>134.83000000000001</v>
      </c>
      <c r="K9" s="43">
        <v>99.44</v>
      </c>
      <c r="L9" s="44">
        <v>12.01</v>
      </c>
      <c r="M9" s="43">
        <v>140.24</v>
      </c>
      <c r="N9" s="45">
        <v>96</v>
      </c>
    </row>
  </sheetData>
  <mergeCells count="3">
    <mergeCell ref="F1:H1"/>
    <mergeCell ref="I1:K1"/>
    <mergeCell ref="L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DE023-E5C3-9342-9E71-1D6F97C88AFF}">
  <dimension ref="A2:S21"/>
  <sheetViews>
    <sheetView tabSelected="1" workbookViewId="0">
      <selection activeCell="E22" sqref="E22"/>
    </sheetView>
  </sheetViews>
  <sheetFormatPr baseColWidth="10" defaultRowHeight="16"/>
  <sheetData>
    <row r="2" spans="1:19">
      <c r="B2" s="50"/>
      <c r="C2" s="50"/>
      <c r="D2" s="51" t="s">
        <v>18</v>
      </c>
      <c r="E2" s="52"/>
      <c r="F2" s="52"/>
      <c r="G2" s="52"/>
      <c r="H2" s="52"/>
      <c r="I2" s="52"/>
      <c r="J2" s="52"/>
      <c r="K2" s="53"/>
      <c r="L2" s="54" t="s">
        <v>19</v>
      </c>
      <c r="M2" s="55"/>
      <c r="N2" s="55"/>
      <c r="O2" s="55"/>
      <c r="P2" s="55"/>
      <c r="Q2" s="55"/>
      <c r="R2" s="55"/>
      <c r="S2" s="56"/>
    </row>
    <row r="3" spans="1:19">
      <c r="B3" s="57"/>
      <c r="C3" s="58"/>
      <c r="D3" s="57" t="s">
        <v>8</v>
      </c>
      <c r="E3" s="59"/>
      <c r="F3" s="60">
        <v>216.65</v>
      </c>
      <c r="G3" s="61"/>
      <c r="H3" s="60">
        <v>273.14999999999998</v>
      </c>
      <c r="I3" s="61"/>
      <c r="J3" s="62">
        <v>298.14999999999998</v>
      </c>
      <c r="K3" s="61"/>
      <c r="L3" s="60"/>
      <c r="M3" s="61"/>
      <c r="N3" s="60">
        <v>216.65</v>
      </c>
      <c r="O3" s="61"/>
      <c r="P3" s="60">
        <v>273.14999999999998</v>
      </c>
      <c r="Q3" s="61"/>
      <c r="R3" s="62">
        <v>298.14999999999998</v>
      </c>
      <c r="S3" s="61"/>
    </row>
    <row r="4" spans="1:19">
      <c r="A4" s="74" t="s">
        <v>12</v>
      </c>
      <c r="B4" s="63" t="s">
        <v>11</v>
      </c>
      <c r="C4" s="64" t="s">
        <v>20</v>
      </c>
      <c r="D4" s="67" t="s">
        <v>3</v>
      </c>
      <c r="E4" s="65" t="s">
        <v>21</v>
      </c>
      <c r="F4" s="63" t="s">
        <v>22</v>
      </c>
      <c r="G4" s="64" t="s">
        <v>23</v>
      </c>
      <c r="H4" s="63" t="s">
        <v>22</v>
      </c>
      <c r="I4" s="64" t="s">
        <v>23</v>
      </c>
      <c r="J4" s="66" t="s">
        <v>22</v>
      </c>
      <c r="K4" s="64" t="s">
        <v>23</v>
      </c>
      <c r="L4" s="63" t="s">
        <v>3</v>
      </c>
      <c r="M4" s="65" t="s">
        <v>21</v>
      </c>
      <c r="N4" s="67" t="s">
        <v>22</v>
      </c>
      <c r="O4" s="65" t="s">
        <v>23</v>
      </c>
      <c r="P4" s="67" t="s">
        <v>24</v>
      </c>
      <c r="Q4" s="65" t="s">
        <v>23</v>
      </c>
      <c r="R4" s="68" t="s">
        <v>22</v>
      </c>
      <c r="S4" s="65" t="s">
        <v>23</v>
      </c>
    </row>
    <row r="5" spans="1:19">
      <c r="A5" s="20">
        <f>Raw_Energies!A5</f>
        <v>1</v>
      </c>
      <c r="B5" s="69">
        <f>Raw_Energies!B5</f>
        <v>1</v>
      </c>
      <c r="C5" s="75" t="s">
        <v>13</v>
      </c>
      <c r="D5" s="76">
        <f>(Raw_Energies!D5-Raw_Energies!$A5*Raw_Energies!D$4-Raw_Energies!$B5*Raw_Energies!D$3)*627.51</f>
        <v>-12.218874720004695</v>
      </c>
      <c r="E5" s="21">
        <f>D5+(Raw_Energies!E5-Raw_Energies!$A5*Raw_Energies!E$4-Raw_Energies!$B5*Raw_Energies!E$3)</f>
        <v>-9.8508747200046933</v>
      </c>
      <c r="F5" s="22">
        <f>E5+(Raw_Energies!F5-Raw_Energies!$A5*Raw_Energies!F$4-Raw_Energies!$B5*Raw_Energies!F$3)</f>
        <v>-10.615874720004694</v>
      </c>
      <c r="G5" s="23">
        <f>F5-(Raw_Energies!G5-Raw_Energies!$A5*Raw_Energies!G$4-Raw_Energies!$B5*Raw_Energies!G$3)*F$3/1000</f>
        <v>-3.6830747200046936</v>
      </c>
      <c r="H5" s="22">
        <v>-10.61</v>
      </c>
      <c r="I5" s="23">
        <v>-1.87</v>
      </c>
      <c r="J5" s="21">
        <v>-10.59</v>
      </c>
      <c r="K5" s="23">
        <v>-1.07</v>
      </c>
      <c r="L5" s="22">
        <f>D5</f>
        <v>-12.218874720004695</v>
      </c>
      <c r="M5" s="23">
        <f t="shared" ref="M5:S5" si="0">E5</f>
        <v>-9.8508747200046933</v>
      </c>
      <c r="N5" s="22">
        <f t="shared" si="0"/>
        <v>-10.615874720004694</v>
      </c>
      <c r="O5" s="23">
        <f t="shared" si="0"/>
        <v>-3.6830747200046936</v>
      </c>
      <c r="P5" s="22">
        <f t="shared" si="0"/>
        <v>-10.61</v>
      </c>
      <c r="Q5" s="23">
        <f t="shared" si="0"/>
        <v>-1.87</v>
      </c>
      <c r="R5" s="21">
        <f t="shared" si="0"/>
        <v>-10.59</v>
      </c>
      <c r="S5" s="23">
        <f t="shared" si="0"/>
        <v>-1.07</v>
      </c>
    </row>
    <row r="6" spans="1:19">
      <c r="A6" s="20">
        <f>Raw_Energies!A6</f>
        <v>1</v>
      </c>
      <c r="B6" s="69">
        <f>Raw_Energies!B6</f>
        <v>2</v>
      </c>
      <c r="C6" s="69" t="s">
        <v>14</v>
      </c>
      <c r="D6" s="76">
        <f>(Raw_Energies!D6-Raw_Energies!$A6*Raw_Energies!D$4-Raw_Energies!$B6*Raw_Energies!D$3)*627.51</f>
        <v>-26.224897919991673</v>
      </c>
      <c r="E6" s="21">
        <f>D6+(Raw_Energies!E6-Raw_Energies!$A6*Raw_Energies!E$4-Raw_Energies!$B6*Raw_Energies!E$3)</f>
        <v>-21.529897919991672</v>
      </c>
      <c r="F6" s="22">
        <f>E6+(Raw_Energies!F6-Raw_Energies!$A6*Raw_Energies!F$4-Raw_Energies!$B6*Raw_Energies!F$3)</f>
        <v>-23.096897919991672</v>
      </c>
      <c r="G6" s="23">
        <f>F6-(Raw_Energies!G6-Raw_Energies!$A6*Raw_Energies!G$4-Raw_Energies!$B6*Raw_Energies!G$3)*F$3/1000</f>
        <v>-9.2633621199916707</v>
      </c>
      <c r="H6" s="70">
        <v>-23.11</v>
      </c>
      <c r="I6" s="72">
        <v>-5.66</v>
      </c>
      <c r="J6" s="71">
        <v>-23.09</v>
      </c>
      <c r="K6" s="72">
        <v>-4.0599999999999996</v>
      </c>
      <c r="L6" s="25">
        <f>D6-D5</f>
        <v>-14.006023199986977</v>
      </c>
      <c r="M6" s="26">
        <f t="shared" ref="M6:S9" si="1">E6-E5</f>
        <v>-11.679023199986979</v>
      </c>
      <c r="N6" s="25">
        <f t="shared" si="1"/>
        <v>-12.481023199986979</v>
      </c>
      <c r="O6" s="26">
        <f t="shared" si="1"/>
        <v>-5.5802873999869771</v>
      </c>
      <c r="P6" s="25">
        <f t="shared" si="1"/>
        <v>-12.5</v>
      </c>
      <c r="Q6" s="26">
        <f t="shared" si="1"/>
        <v>-3.79</v>
      </c>
      <c r="R6" s="24">
        <f t="shared" si="1"/>
        <v>-12.5</v>
      </c>
      <c r="S6" s="26">
        <f t="shared" si="1"/>
        <v>-2.9899999999999993</v>
      </c>
    </row>
    <row r="7" spans="1:19">
      <c r="A7" s="20">
        <f>Raw_Energies!A7</f>
        <v>1</v>
      </c>
      <c r="B7" s="69">
        <f>Raw_Energies!B7</f>
        <v>3</v>
      </c>
      <c r="C7" s="69" t="s">
        <v>15</v>
      </c>
      <c r="D7" s="76">
        <f>(Raw_Energies!D7-Raw_Energies!$A7*Raw_Energies!D$4-Raw_Energies!$B7*Raw_Energies!D$3)*627.51</f>
        <v>-37.564003620006041</v>
      </c>
      <c r="E7" s="21">
        <f>D7+(Raw_Energies!E7-Raw_Energies!$A7*Raw_Energies!E$4-Raw_Energies!$B7*Raw_Energies!E$3)</f>
        <v>-30.722003620006042</v>
      </c>
      <c r="F7" s="22">
        <f>E7+(Raw_Energies!F7-Raw_Energies!$A7*Raw_Energies!F$4-Raw_Energies!$B7*Raw_Energies!F$3)</f>
        <v>-32.871003620006043</v>
      </c>
      <c r="G7" s="23">
        <f>F7-(Raw_Energies!G7-Raw_Energies!$A7*Raw_Energies!G$4-Raw_Energies!$B7*Raw_Energies!G$3)*F$3/1000</f>
        <v>-12.890674020006042</v>
      </c>
      <c r="H7" s="25">
        <v>-32.869999999999997</v>
      </c>
      <c r="I7" s="26">
        <v>-7.69</v>
      </c>
      <c r="J7" s="24">
        <v>-32.82</v>
      </c>
      <c r="K7" s="26">
        <v>-5.38</v>
      </c>
      <c r="L7" s="25">
        <f t="shared" ref="L7:L9" si="2">D7-D6</f>
        <v>-11.339105700014368</v>
      </c>
      <c r="M7" s="26">
        <f t="shared" si="1"/>
        <v>-9.1921057000143698</v>
      </c>
      <c r="N7" s="25">
        <f t="shared" si="1"/>
        <v>-9.7741057000143705</v>
      </c>
      <c r="O7" s="26">
        <f t="shared" si="1"/>
        <v>-3.6273119000143712</v>
      </c>
      <c r="P7" s="25">
        <f t="shared" si="1"/>
        <v>-9.759999999999998</v>
      </c>
      <c r="Q7" s="26">
        <f t="shared" si="1"/>
        <v>-2.0300000000000002</v>
      </c>
      <c r="R7" s="24">
        <f t="shared" si="1"/>
        <v>-9.73</v>
      </c>
      <c r="S7" s="26">
        <f t="shared" si="1"/>
        <v>-1.3200000000000003</v>
      </c>
    </row>
    <row r="8" spans="1:19">
      <c r="A8" s="20">
        <f>Raw_Energies!A8</f>
        <v>1</v>
      </c>
      <c r="B8" s="69">
        <f>Raw_Energies!B8</f>
        <v>4</v>
      </c>
      <c r="C8" s="69" t="s">
        <v>16</v>
      </c>
      <c r="D8" s="76">
        <f>(Raw_Energies!D8-Raw_Energies!$A8*Raw_Energies!D$4-Raw_Energies!$B8*Raw_Energies!D$3)*627.51</f>
        <v>-50.095378320006489</v>
      </c>
      <c r="E8" s="21">
        <f>D8+(Raw_Energies!E8-Raw_Energies!$A8*Raw_Energies!E$4-Raw_Energies!$B8*Raw_Energies!E$3)</f>
        <v>-41.016378320006488</v>
      </c>
      <c r="F8" s="22">
        <f>E8+(Raw_Energies!F8-Raw_Energies!$A8*Raw_Energies!F$4-Raw_Energies!$B8*Raw_Energies!F$3)</f>
        <v>-44.527378320006491</v>
      </c>
      <c r="G8" s="23">
        <f>F8-(Raw_Energies!G8-Raw_Energies!$A8*Raw_Energies!G$4-Raw_Energies!$B8*Raw_Energies!G$3)*F$3/1000</f>
        <v>-15.297826920006489</v>
      </c>
      <c r="H8" s="25">
        <v>-43.54</v>
      </c>
      <c r="I8" s="26">
        <v>-8.7100000000000009</v>
      </c>
      <c r="J8" s="24">
        <v>-43.51</v>
      </c>
      <c r="K8" s="26">
        <v>-5.55</v>
      </c>
      <c r="L8" s="25">
        <f t="shared" si="2"/>
        <v>-12.531374700000448</v>
      </c>
      <c r="M8" s="26">
        <f t="shared" si="1"/>
        <v>-10.294374700000446</v>
      </c>
      <c r="N8" s="25">
        <f t="shared" si="1"/>
        <v>-11.656374700000448</v>
      </c>
      <c r="O8" s="26">
        <f t="shared" si="1"/>
        <v>-2.4071529000004475</v>
      </c>
      <c r="P8" s="25">
        <f t="shared" si="1"/>
        <v>-10.670000000000002</v>
      </c>
      <c r="Q8" s="26">
        <f t="shared" si="1"/>
        <v>-1.0200000000000005</v>
      </c>
      <c r="R8" s="24">
        <f t="shared" si="1"/>
        <v>-10.689999999999998</v>
      </c>
      <c r="S8" s="26">
        <f t="shared" si="1"/>
        <v>-0.16999999999999993</v>
      </c>
    </row>
    <row r="9" spans="1:19">
      <c r="A9" s="27">
        <f>Raw_Energies!A9</f>
        <v>1</v>
      </c>
      <c r="B9" s="69">
        <f>Raw_Energies!B9</f>
        <v>5</v>
      </c>
      <c r="C9" s="73" t="s">
        <v>17</v>
      </c>
      <c r="D9" s="76">
        <f>(Raw_Energies!D9-Raw_Energies!$A9*Raw_Energies!D$4-Raw_Energies!$B9*Raw_Energies!D$3)*627.51</f>
        <v>-63.448791120000337</v>
      </c>
      <c r="E9" s="21">
        <f>D9+(Raw_Energies!E9-Raw_Energies!$A9*Raw_Energies!E$4-Raw_Energies!$B9*Raw_Energies!E$3)</f>
        <v>-51.412791120000335</v>
      </c>
      <c r="F9" s="22">
        <f>E9+(Raw_Energies!F9-Raw_Energies!$A9*Raw_Energies!F$4-Raw_Energies!$B9*Raw_Energies!F$3)</f>
        <v>-55.415791120000335</v>
      </c>
      <c r="G9" s="23">
        <f>F9-(Raw_Energies!G9-Raw_Energies!$A9*Raw_Energies!G$4-Raw_Energies!$B9*Raw_Energies!G$3)*F$3/1000</f>
        <v>-20.581070920000336</v>
      </c>
      <c r="H9" s="29">
        <v>-55.51</v>
      </c>
      <c r="I9" s="30">
        <v>-11.48</v>
      </c>
      <c r="J9" s="28">
        <v>-55.48</v>
      </c>
      <c r="K9" s="30">
        <v>-7.45</v>
      </c>
      <c r="L9" s="29">
        <f t="shared" si="2"/>
        <v>-13.353412799993848</v>
      </c>
      <c r="M9" s="30">
        <f t="shared" si="1"/>
        <v>-10.396412799993847</v>
      </c>
      <c r="N9" s="29">
        <f t="shared" si="1"/>
        <v>-10.888412799993844</v>
      </c>
      <c r="O9" s="30">
        <f t="shared" si="1"/>
        <v>-5.2832439999938465</v>
      </c>
      <c r="P9" s="29">
        <f t="shared" si="1"/>
        <v>-11.969999999999999</v>
      </c>
      <c r="Q9" s="30">
        <f t="shared" si="1"/>
        <v>-2.7699999999999996</v>
      </c>
      <c r="R9" s="28">
        <f t="shared" si="1"/>
        <v>-11.969999999999999</v>
      </c>
      <c r="S9" s="30">
        <f t="shared" si="1"/>
        <v>-1.9000000000000004</v>
      </c>
    </row>
    <row r="13" spans="1:19">
      <c r="E13" t="str">
        <f>Raw_Energies!D1</f>
        <v>E[PW91/6-311++G**]</v>
      </c>
      <c r="F13">
        <f>Raw_Energies!E1</f>
        <v>0</v>
      </c>
      <c r="G13" s="48" t="str">
        <f>Raw_Energies!F1</f>
        <v>216.65 K</v>
      </c>
      <c r="H13" s="48"/>
      <c r="I13" s="48"/>
      <c r="J13" s="47" t="str">
        <f>Raw_Energies!I1</f>
        <v>273.15 K</v>
      </c>
      <c r="K13" s="47"/>
      <c r="L13" s="47"/>
      <c r="M13" s="47" t="str">
        <f>Raw_Energies!L1</f>
        <v>298.15 K</v>
      </c>
      <c r="N13" s="47"/>
      <c r="O13" s="47"/>
    </row>
    <row r="14" spans="1:19">
      <c r="B14" s="49" t="str">
        <f>Raw_Energies!A2</f>
        <v>n_glycine</v>
      </c>
      <c r="C14" s="49" t="str">
        <f>Raw_Energies!B2</f>
        <v>n_water</v>
      </c>
      <c r="D14">
        <f>Raw_Energies!C2</f>
        <v>0</v>
      </c>
      <c r="E14" t="str">
        <f>Raw_Energies!D2</f>
        <v>LB-UF</v>
      </c>
      <c r="F14" t="str">
        <f>Raw_Energies!E2</f>
        <v>ZPVE</v>
      </c>
      <c r="G14" t="str">
        <f>Raw_Energies!F2</f>
        <v>∆H</v>
      </c>
      <c r="H14" t="str">
        <f>Raw_Energies!G2</f>
        <v>S</v>
      </c>
      <c r="I14" t="str">
        <f>Raw_Energies!H2</f>
        <v>∆G</v>
      </c>
      <c r="J14" t="str">
        <f>Raw_Energies!I2</f>
        <v>∆H</v>
      </c>
      <c r="K14" t="str">
        <f>Raw_Energies!J2</f>
        <v>S</v>
      </c>
      <c r="L14" t="str">
        <f>Raw_Energies!K2</f>
        <v>∆G</v>
      </c>
      <c r="M14" t="str">
        <f>Raw_Energies!L2</f>
        <v>∆H</v>
      </c>
      <c r="N14" t="str">
        <f>Raw_Energies!M2</f>
        <v>S</v>
      </c>
      <c r="O14" t="str">
        <f>Raw_Energies!N2</f>
        <v>∆G</v>
      </c>
    </row>
    <row r="15" spans="1:19">
      <c r="B15">
        <f>Raw_Energies!A3</f>
        <v>0</v>
      </c>
      <c r="C15">
        <f>Raw_Energies!B3</f>
        <v>1</v>
      </c>
      <c r="D15" t="str">
        <f>Raw_Energies!C3</f>
        <v xml:space="preserve">water </v>
      </c>
    </row>
    <row r="16" spans="1:19">
      <c r="B16">
        <f>Raw_Energies!A4</f>
        <v>1</v>
      </c>
      <c r="C16">
        <f>Raw_Energies!B4</f>
        <v>0</v>
      </c>
      <c r="D16" t="str">
        <f>Raw_Energies!C4</f>
        <v xml:space="preserve">glycine </v>
      </c>
    </row>
    <row r="17" spans="2:4">
      <c r="B17">
        <f>Raw_Energies!A5</f>
        <v>1</v>
      </c>
      <c r="C17">
        <f>Raw_Energies!B5</f>
        <v>1</v>
      </c>
      <c r="D17" t="str">
        <f>Raw_Energies!C5</f>
        <v>gly-h2o-1</v>
      </c>
    </row>
    <row r="18" spans="2:4">
      <c r="B18">
        <f>Raw_Energies!A6</f>
        <v>1</v>
      </c>
      <c r="C18">
        <f>Raw_Energies!B6</f>
        <v>2</v>
      </c>
      <c r="D18" t="str">
        <f>Raw_Energies!C6</f>
        <v>gly-h2o-2</v>
      </c>
    </row>
    <row r="19" spans="2:4">
      <c r="B19">
        <f>Raw_Energies!A7</f>
        <v>1</v>
      </c>
      <c r="C19">
        <f>Raw_Energies!B7</f>
        <v>3</v>
      </c>
      <c r="D19" t="str">
        <f>Raw_Energies!C7</f>
        <v>gly-h2o-3</v>
      </c>
    </row>
    <row r="20" spans="2:4">
      <c r="B20">
        <f>Raw_Energies!A8</f>
        <v>1</v>
      </c>
      <c r="C20">
        <f>Raw_Energies!B8</f>
        <v>4</v>
      </c>
      <c r="D20" t="str">
        <f>Raw_Energies!C8</f>
        <v>gly-h2o-4</v>
      </c>
    </row>
    <row r="21" spans="2:4">
      <c r="B21">
        <f>Raw_Energies!A9</f>
        <v>1</v>
      </c>
      <c r="C21">
        <f>Raw_Energies!B9</f>
        <v>5</v>
      </c>
      <c r="D21" t="str">
        <f>Raw_Energies!C9</f>
        <v>gly-h2o-5</v>
      </c>
    </row>
  </sheetData>
  <mergeCells count="12">
    <mergeCell ref="R3:S3"/>
    <mergeCell ref="F3:G3"/>
    <mergeCell ref="H3:I3"/>
    <mergeCell ref="J3:K3"/>
    <mergeCell ref="L3:M3"/>
    <mergeCell ref="N3:O3"/>
    <mergeCell ref="P3:Q3"/>
    <mergeCell ref="G13:I13"/>
    <mergeCell ref="J13:L13"/>
    <mergeCell ref="M13:O13"/>
    <mergeCell ref="D2:K2"/>
    <mergeCell ref="L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Raw_Energies</vt:lpstr>
      <vt:lpstr>Binding_Energies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Tuguldur Odbadrakh</dc:creator>
  <cp:lastModifiedBy>Temelso, Berhane</cp:lastModifiedBy>
  <dcterms:created xsi:type="dcterms:W3CDTF">2019-10-30T17:32:49Z</dcterms:created>
  <dcterms:modified xsi:type="dcterms:W3CDTF">2020-01-17T23:52:13Z</dcterms:modified>
</cp:coreProperties>
</file>