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E78BE14E-5BF6-4820-A7C0-007B06265B18}" xr6:coauthVersionLast="44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agents" sheetId="1" r:id="rId1"/>
    <sheet name="Sheet3" sheetId="3" r:id="rId2"/>
    <sheet name="DV-IDENTITY-0" sheetId="4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<sst xmlns="http://schemas.openxmlformats.org/spreadsheetml/2006/main" count="112" uniqueCount="87">
  <si>
    <t>Company</t>
  </si>
  <si>
    <t>Catalog Number</t>
  </si>
  <si>
    <t>AAAAAH384Q8=</t>
  </si>
  <si>
    <t>Comments/Description</t>
  </si>
  <si>
    <t>Name of Material/ Equipment</t>
  </si>
  <si>
    <t>R8758</t>
  </si>
  <si>
    <t>Biolegend</t>
  </si>
  <si>
    <t>eBioscience</t>
  </si>
  <si>
    <t>00-4970-03</t>
  </si>
  <si>
    <t>anti-CD16/CD32</t>
  </si>
  <si>
    <t>BD Biosciences</t>
  </si>
  <si>
    <t>Fixable Viability Dye 506 (FVD506)</t>
  </si>
  <si>
    <t>65-0866</t>
  </si>
  <si>
    <t>46-0032</t>
  </si>
  <si>
    <t>11-0041</t>
  </si>
  <si>
    <t>C9263</t>
  </si>
  <si>
    <t>D4513</t>
  </si>
  <si>
    <t>00-4980-03</t>
  </si>
  <si>
    <t>Penicillin/streptomycin</t>
  </si>
  <si>
    <t>Foetal calf-serum (FCS)</t>
  </si>
  <si>
    <t>GE Healthcare</t>
  </si>
  <si>
    <t>A15-104</t>
  </si>
  <si>
    <t>11597522</t>
  </si>
  <si>
    <t>734-2080</t>
  </si>
  <si>
    <t>U-bottomed 96 microwell plate</t>
  </si>
  <si>
    <t>Swann-Morton</t>
  </si>
  <si>
    <t>0501</t>
  </si>
  <si>
    <t>Ethicon</t>
  </si>
  <si>
    <t>W9500T</t>
  </si>
  <si>
    <t>IN015B</t>
  </si>
  <si>
    <t>Fisher Scientific</t>
  </si>
  <si>
    <t>354248</t>
  </si>
  <si>
    <t>594-18C</t>
  </si>
  <si>
    <t>Trypsin (0.1%) EDTA (0.4%) final concentration</t>
  </si>
  <si>
    <t>Medisave</t>
  </si>
  <si>
    <t>UN982</t>
  </si>
  <si>
    <t>Universal Cotton Tipped Applicators - 6 inch x 100</t>
  </si>
  <si>
    <t>1:100 to culture media</t>
  </si>
  <si>
    <t>Surgical Scalpel Blade No.10</t>
  </si>
  <si>
    <t>anti-CD107a PE (clone 1D4B)</t>
  </si>
  <si>
    <t>anti-CD45 Brilliant Violet 605 (clone 30-F11)</t>
  </si>
  <si>
    <t xml:space="preserve">anti-CD3 PerCP eFluor710 (clone 17A2) </t>
  </si>
  <si>
    <t>anti-CD8 Brilliant Violet 421 (clone 53-6.7)</t>
  </si>
  <si>
    <t>anti-CD4 FITC (clone GK1.5)</t>
  </si>
  <si>
    <t>anti-IFN-gamma PE/Cy7 (clone XMG1.2)</t>
  </si>
  <si>
    <t>anti-TNF-alpha Alexa Fluor 647 (clone MP6-X)</t>
  </si>
  <si>
    <t>15140122</t>
  </si>
  <si>
    <t>10% in RPMI</t>
  </si>
  <si>
    <t>PAA</t>
  </si>
  <si>
    <t>E15-810</t>
  </si>
  <si>
    <t>RPMI-1640 (containing 0.3 g/L Glutamine)</t>
  </si>
  <si>
    <t>BD Matrigel Basement Membrane Matrix High Concentration</t>
  </si>
  <si>
    <t>Aliquot on ice and store in -20 °C</t>
  </si>
  <si>
    <t>88-8824-00</t>
  </si>
  <si>
    <t>Intracellular Fixation buffer and Intracellular Permeabilisation Buffer</t>
  </si>
  <si>
    <t>6/0 gauge coated vicryl absorbable sutures</t>
  </si>
  <si>
    <t>V-bottomed 96 microwell plate</t>
  </si>
  <si>
    <t>VWR</t>
  </si>
  <si>
    <t>Dimethyl sulphoxide (DMSO)</t>
  </si>
  <si>
    <t>735-0184</t>
  </si>
  <si>
    <t>A4503</t>
  </si>
  <si>
    <t>Sigma-Aldrich</t>
  </si>
  <si>
    <r>
      <t xml:space="preserve">Collagenase Type V from </t>
    </r>
    <r>
      <rPr>
        <i/>
        <sz val="12"/>
        <color indexed="8"/>
        <rFont val="Calibri"/>
        <family val="2"/>
      </rPr>
      <t>Clostridium histolyticum</t>
    </r>
  </si>
  <si>
    <t>Bovine Serum Albumin (BSA)</t>
  </si>
  <si>
    <t>Use at final dilution 1:200</t>
  </si>
  <si>
    <t>Use at final dilution 1:50</t>
  </si>
  <si>
    <t>Use at final dilution 1:100</t>
  </si>
  <si>
    <t>Use at 1:200 in PBS</t>
  </si>
  <si>
    <t>VetTech Solutions</t>
  </si>
  <si>
    <t>IN015A</t>
  </si>
  <si>
    <t>Clay Adams Autoclip remover</t>
  </si>
  <si>
    <t>Clay Adams Autoclip Applier</t>
  </si>
  <si>
    <t>9 mm Clay Adams clips</t>
  </si>
  <si>
    <t>2 mg/mL in media</t>
  </si>
  <si>
    <t>D2650-100mL</t>
  </si>
  <si>
    <t xml:space="preserve">Final concentration in digestion media 0.025 mg/mL </t>
  </si>
  <si>
    <t>100 units/mL Penicillin, 100 µg/mL Streptomycin</t>
  </si>
  <si>
    <t>70 µm pore-size cell strainer</t>
  </si>
  <si>
    <t>1x Final concentration PMA 0.081 µM, ionomycin 1.34 µM</t>
  </si>
  <si>
    <t xml:space="preserve">Cell Stimulation Cocktail (500x) (phorbol 12-myristate 13-acetate (PMA) and ionomycin) </t>
  </si>
  <si>
    <t>DMEM High glucose (4.5 g/L) with L-Glutamine</t>
  </si>
  <si>
    <t>Hamilton syringe 700 series, 25 µL volume, 22s gauge needle bevel tip</t>
  </si>
  <si>
    <t>1x Final concentration Brefeldin A 10.6 µM, monensin 2 µM</t>
  </si>
  <si>
    <t xml:space="preserve">Protein transport inhibitor cocktail (500x) (brefeldin A and monesin) </t>
  </si>
  <si>
    <t>Trypsin-EDTA Solution 10x</t>
  </si>
  <si>
    <r>
      <t>Dilute permeabilisation buffer to 1x in H</t>
    </r>
    <r>
      <rPr>
        <vertAlign val="subscript"/>
        <sz val="12"/>
        <color rgb="FF000000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</si>
  <si>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DNase (Deoxyribonuclease I from bovine pancreas Type II-S) stock 10 mg/mL in 0.15 M NaCl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</si>
</sst>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/>
    <xf numFmtId="49" fontId="4" fillId="0" borderId="0" xfId="0" applyNumberFormat="1" applyFont="1"/>
    <xf numFmtId="49" fontId="5" fillId="0" borderId="0" xfId="0" applyNumberFormat="1" applyFont="1"/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/>
    <xf numFmtId="49" fontId="6" fillId="0" borderId="0" xfId="1" applyNumberFormat="1" applyFont="1" applyAlignment="1">
      <alignment vertical="center" wrapText="1"/>
    </xf>
    <xf numFmtId="0" fontId="5" fillId="0" borderId="0" xfId="0" applyNumberFormat="1" applyFont="1" applyAlignment="1"/>
    <xf numFmtId="0" fontId="5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left"/>
    </xf>
    <xf numFmtId="0" fontId="6" fillId="0" borderId="0" xfId="1" applyNumberFormat="1" applyFont="1" applyAlignment="1">
      <alignment horizontal="left" vertical="center"/>
    </xf>
    <xf numFmtId="0" fontId="5" fillId="0" borderId="0" xfId="0" applyNumberFormat="1" applyFont="1"/>
    <xf numFmtId="0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wrapText="1"/>
    </xf>
    <xf numFmtId="0" fontId="5" fillId="0" borderId="0" xfId="0" applyFont="1" applyFill="1"/>
    <xf numFmtId="49" fontId="5" fillId="0" borderId="0" xfId="0" applyNumberFormat="1" applyFont="1" applyFill="1" applyAlignment="1"/>
    <xf numFmtId="49" fontId="5" fillId="0" borderId="0" xfId="0" applyNumberFormat="1" applyFont="1" applyFill="1"/>
    <xf numFmtId="49" fontId="6" fillId="0" borderId="0" xfId="1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"/>
  <sheetViews>
    <sheetView tabSelected="1" topLeftCell="A16" zoomScale="110" zoomScaleNormal="110" workbookViewId="0">
      <selection activeCell="A19" sqref="A19"/>
    </sheetView>
  </sheetViews>
  <sheetFormatPr defaultColWidth="8.77734375" defaultRowHeight="15.6" x14ac:dyDescent="0.3"/>
  <cols>
    <col min="1" max="1" width="77.44140625" style="2" customWidth="1"/>
    <col min="2" max="2" width="15" style="2" customWidth="1"/>
    <col min="3" max="3" width="17" style="2" bestFit="1" customWidth="1"/>
    <col min="4" max="4" width="58.44140625" style="3" customWidth="1"/>
    <col min="5" max="5" width="15.109375" style="5" customWidth="1"/>
    <col min="6" max="6" width="10.6640625" style="5" bestFit="1" customWidth="1"/>
    <col min="7" max="16384" width="8.77734375" style="5"/>
  </cols>
  <sheetData>
    <row r="1" spans="1:6" s="4" customFormat="1" x14ac:dyDescent="0.3">
      <c r="A1" s="1" t="s">
        <v>4</v>
      </c>
      <c r="B1" s="9" t="s">
        <v>0</v>
      </c>
      <c r="C1" s="9" t="s">
        <v>1</v>
      </c>
      <c r="D1" s="10" t="s">
        <v>3</v>
      </c>
      <c r="E1" s="11"/>
    </row>
    <row r="2" spans="1:6" x14ac:dyDescent="0.3">
      <c r="A2" s="2" t="s">
        <v>55</v>
      </c>
      <c r="B2" s="2" t="s">
        <v>27</v>
      </c>
      <c r="C2" s="2" t="s">
        <v>28</v>
      </c>
      <c r="E2" s="3"/>
      <c r="F2" s="3"/>
    </row>
    <row r="3" spans="1:6" x14ac:dyDescent="0.3">
      <c r="A3" s="22" t="s">
        <v>77</v>
      </c>
      <c r="B3" s="8" t="s">
        <v>30</v>
      </c>
      <c r="C3" s="21" t="s">
        <v>22</v>
      </c>
      <c r="D3" s="21"/>
      <c r="E3" s="3"/>
      <c r="F3" s="3"/>
    </row>
    <row r="4" spans="1:6" ht="31.2" x14ac:dyDescent="0.3">
      <c r="A4" s="2" t="s">
        <v>72</v>
      </c>
      <c r="B4" s="2" t="s">
        <v>68</v>
      </c>
      <c r="C4" s="2" t="s">
        <v>69</v>
      </c>
      <c r="E4" s="3"/>
      <c r="F4" s="3"/>
    </row>
    <row r="5" spans="1:6" x14ac:dyDescent="0.3">
      <c r="A5" s="2" t="s">
        <v>39</v>
      </c>
      <c r="B5" s="2" t="s">
        <v>6</v>
      </c>
      <c r="C5" s="2">
        <v>121612</v>
      </c>
      <c r="D5" s="3" t="s">
        <v>37</v>
      </c>
      <c r="E5" s="3"/>
      <c r="F5" s="3"/>
    </row>
    <row r="6" spans="1:6" x14ac:dyDescent="0.3">
      <c r="A6" s="2" t="s">
        <v>9</v>
      </c>
      <c r="B6" s="2" t="s">
        <v>10</v>
      </c>
      <c r="C6" s="2">
        <v>553142</v>
      </c>
      <c r="D6" s="3" t="s">
        <v>64</v>
      </c>
    </row>
    <row r="7" spans="1:6" x14ac:dyDescent="0.3">
      <c r="A7" s="2" t="s">
        <v>41</v>
      </c>
      <c r="B7" s="2" t="s">
        <v>6</v>
      </c>
      <c r="C7" s="2" t="s">
        <v>13</v>
      </c>
      <c r="D7" s="3" t="s">
        <v>65</v>
      </c>
    </row>
    <row r="8" spans="1:6" x14ac:dyDescent="0.3">
      <c r="A8" s="2" t="s">
        <v>43</v>
      </c>
      <c r="B8" s="2" t="s">
        <v>7</v>
      </c>
      <c r="C8" s="2" t="s">
        <v>14</v>
      </c>
      <c r="D8" s="3" t="s">
        <v>66</v>
      </c>
      <c r="F8" s="3"/>
    </row>
    <row r="9" spans="1:6" x14ac:dyDescent="0.3">
      <c r="A9" s="2" t="s">
        <v>40</v>
      </c>
      <c r="B9" s="2" t="s">
        <v>6</v>
      </c>
      <c r="C9" s="2">
        <v>103140</v>
      </c>
      <c r="D9" s="3" t="s">
        <v>64</v>
      </c>
      <c r="F9" s="3"/>
    </row>
    <row r="10" spans="1:6" x14ac:dyDescent="0.3">
      <c r="A10" s="2" t="s">
        <v>42</v>
      </c>
      <c r="B10" s="2" t="s">
        <v>6</v>
      </c>
      <c r="C10" s="2">
        <v>100738</v>
      </c>
      <c r="D10" s="3" t="s">
        <v>66</v>
      </c>
      <c r="F10" s="3"/>
    </row>
    <row r="11" spans="1:6" x14ac:dyDescent="0.3">
      <c r="A11" s="2" t="s">
        <v>44</v>
      </c>
      <c r="B11" s="2" t="s">
        <v>6</v>
      </c>
      <c r="C11" s="2">
        <v>505826</v>
      </c>
      <c r="D11" s="3" t="s">
        <v>65</v>
      </c>
      <c r="F11" s="3"/>
    </row>
    <row r="12" spans="1:6" x14ac:dyDescent="0.3">
      <c r="A12" s="2" t="s">
        <v>45</v>
      </c>
      <c r="B12" s="2" t="s">
        <v>6</v>
      </c>
      <c r="C12" s="2">
        <v>506314</v>
      </c>
      <c r="D12" s="3" t="s">
        <v>65</v>
      </c>
      <c r="E12" s="3"/>
      <c r="F12" s="3"/>
    </row>
    <row r="13" spans="1:6" x14ac:dyDescent="0.3">
      <c r="A13" s="2" t="s">
        <v>51</v>
      </c>
      <c r="B13" s="2" t="s">
        <v>10</v>
      </c>
      <c r="C13" s="12" t="s">
        <v>31</v>
      </c>
      <c r="D13" s="3" t="s">
        <v>52</v>
      </c>
      <c r="E13" s="3"/>
      <c r="F13" s="3"/>
    </row>
    <row r="14" spans="1:6" x14ac:dyDescent="0.3">
      <c r="A14" s="2" t="s">
        <v>63</v>
      </c>
      <c r="B14" s="2" t="s">
        <v>61</v>
      </c>
      <c r="C14" s="2" t="s">
        <v>60</v>
      </c>
      <c r="F14" s="3"/>
    </row>
    <row r="15" spans="1:6" ht="31.2" x14ac:dyDescent="0.3">
      <c r="A15" s="19" t="s">
        <v>79</v>
      </c>
      <c r="B15" s="19" t="s">
        <v>7</v>
      </c>
      <c r="C15" s="19" t="s">
        <v>8</v>
      </c>
      <c r="D15" s="21" t="s">
        <v>78</v>
      </c>
      <c r="F15" s="3"/>
    </row>
    <row r="16" spans="1:6" ht="19.05" customHeight="1" x14ac:dyDescent="0.3">
      <c r="A16" s="2" t="s">
        <v>71</v>
      </c>
      <c r="B16" s="2" t="s">
        <v>68</v>
      </c>
      <c r="C16" s="2" t="s">
        <v>29</v>
      </c>
      <c r="F16" s="3"/>
    </row>
    <row r="17" spans="1:13" ht="31.2" x14ac:dyDescent="0.3">
      <c r="A17" s="2" t="s">
        <v>70</v>
      </c>
      <c r="B17" s="2" t="s">
        <v>68</v>
      </c>
      <c r="C17" s="2" t="s">
        <v>29</v>
      </c>
      <c r="E17" s="3"/>
      <c r="F17" s="3"/>
    </row>
    <row r="18" spans="1:13" x14ac:dyDescent="0.3">
      <c r="A18" s="2" t="s">
        <v>62</v>
      </c>
      <c r="B18" s="2" t="s">
        <v>61</v>
      </c>
      <c r="C18" s="2" t="s">
        <v>15</v>
      </c>
      <c r="D18" s="3" t="s">
        <v>73</v>
      </c>
      <c r="E18" s="3"/>
      <c r="F18" s="3"/>
    </row>
    <row r="19" spans="1:13" x14ac:dyDescent="0.3">
      <c r="A19" s="19" t="s">
        <v>58</v>
      </c>
      <c r="B19" s="19" t="s">
        <v>61</v>
      </c>
      <c r="C19" s="20" t="s">
        <v>74</v>
      </c>
      <c r="D19" s="21"/>
      <c r="E19" s="3"/>
    </row>
    <row r="20" spans="1:13" x14ac:dyDescent="0.3">
      <c r="A20" s="2" t="s">
        <v>80</v>
      </c>
      <c r="B20" s="2" t="s">
        <v>48</v>
      </c>
      <c r="C20" s="2" t="s">
        <v>49</v>
      </c>
    </row>
    <row r="21" spans="1:13" x14ac:dyDescent="0.3">
      <c r="A21" s="5" t="s">
        <v>86</v>
      </c>
      <c r="B21" s="2" t="s">
        <v>61</v>
      </c>
      <c r="C21" s="3" t="s">
        <v>16</v>
      </c>
      <c r="D21" s="3" t="s">
        <v>75</v>
      </c>
    </row>
    <row r="22" spans="1:13" x14ac:dyDescent="0.3">
      <c r="A22" s="19" t="s">
        <v>11</v>
      </c>
      <c r="B22" s="19" t="s">
        <v>7</v>
      </c>
      <c r="C22" s="19" t="s">
        <v>12</v>
      </c>
      <c r="D22" s="21" t="s">
        <v>67</v>
      </c>
    </row>
    <row r="23" spans="1:13" x14ac:dyDescent="0.3">
      <c r="A23" s="5" t="s">
        <v>19</v>
      </c>
      <c r="B23" s="2" t="s">
        <v>20</v>
      </c>
      <c r="C23" s="2" t="s">
        <v>21</v>
      </c>
      <c r="D23" s="3" t="s">
        <v>47</v>
      </c>
      <c r="E23" s="3"/>
    </row>
    <row r="24" spans="1:13" x14ac:dyDescent="0.3">
      <c r="A24" s="7" t="s">
        <v>81</v>
      </c>
      <c r="B24" s="8" t="s">
        <v>30</v>
      </c>
      <c r="C24" s="12">
        <v>10100332</v>
      </c>
      <c r="E24" s="3"/>
    </row>
    <row r="25" spans="1:13" ht="18" x14ac:dyDescent="0.4">
      <c r="A25" s="14" t="s">
        <v>54</v>
      </c>
      <c r="B25" s="14" t="s">
        <v>7</v>
      </c>
      <c r="C25" s="14" t="s">
        <v>53</v>
      </c>
      <c r="D25" s="13" t="s">
        <v>85</v>
      </c>
    </row>
    <row r="26" spans="1:13" x14ac:dyDescent="0.3">
      <c r="A26" s="2" t="s">
        <v>18</v>
      </c>
      <c r="B26" s="2" t="s">
        <v>48</v>
      </c>
      <c r="C26" s="2" t="s">
        <v>46</v>
      </c>
      <c r="D26" s="3" t="s">
        <v>76</v>
      </c>
      <c r="E26" s="3"/>
    </row>
    <row r="27" spans="1:13" x14ac:dyDescent="0.3">
      <c r="A27" s="19" t="s">
        <v>83</v>
      </c>
      <c r="B27" s="19" t="s">
        <v>7</v>
      </c>
      <c r="C27" s="19" t="s">
        <v>17</v>
      </c>
      <c r="D27" s="21" t="s">
        <v>82</v>
      </c>
      <c r="E27" s="3"/>
      <c r="F27" s="17"/>
    </row>
    <row r="28" spans="1:13" x14ac:dyDescent="0.3">
      <c r="A28" s="2" t="s">
        <v>50</v>
      </c>
      <c r="B28" s="2" t="s">
        <v>61</v>
      </c>
      <c r="C28" s="2" t="s">
        <v>5</v>
      </c>
      <c r="E28" s="3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2" t="s">
        <v>38</v>
      </c>
      <c r="B29" s="2" t="s">
        <v>25</v>
      </c>
      <c r="C29" s="2" t="s">
        <v>26</v>
      </c>
      <c r="E29" s="13"/>
      <c r="F29" s="17"/>
      <c r="G29" s="15"/>
      <c r="H29" s="17"/>
      <c r="I29" s="17"/>
      <c r="J29" s="17"/>
      <c r="K29" s="17"/>
      <c r="L29" s="17"/>
      <c r="M29" s="17"/>
    </row>
    <row r="30" spans="1:13" x14ac:dyDescent="0.3">
      <c r="A30" s="5" t="s">
        <v>84</v>
      </c>
      <c r="B30" s="2" t="s">
        <v>61</v>
      </c>
      <c r="C30" s="3" t="s">
        <v>32</v>
      </c>
      <c r="D30" s="5" t="s">
        <v>33</v>
      </c>
      <c r="E30" s="13"/>
      <c r="F30" s="17"/>
      <c r="G30" s="17"/>
      <c r="H30" s="17"/>
      <c r="I30" s="17"/>
      <c r="J30" s="17"/>
      <c r="K30" s="17"/>
      <c r="L30" s="17"/>
      <c r="M30" s="17"/>
    </row>
    <row r="31" spans="1:13" x14ac:dyDescent="0.3">
      <c r="A31" s="19" t="s">
        <v>24</v>
      </c>
      <c r="B31" s="23" t="s">
        <v>57</v>
      </c>
      <c r="C31" s="24" t="s">
        <v>23</v>
      </c>
      <c r="D31" s="21"/>
      <c r="E31" s="15"/>
      <c r="F31" s="17"/>
      <c r="G31" s="17"/>
      <c r="H31" s="17"/>
      <c r="I31" s="17"/>
      <c r="J31" s="17"/>
      <c r="K31" s="17"/>
      <c r="L31" s="17"/>
      <c r="M31" s="17"/>
    </row>
    <row r="32" spans="1:13" x14ac:dyDescent="0.3">
      <c r="A32" s="6" t="s">
        <v>36</v>
      </c>
      <c r="B32" s="6" t="s">
        <v>34</v>
      </c>
      <c r="C32" s="6" t="s">
        <v>35</v>
      </c>
      <c r="E32" s="15"/>
      <c r="F32" s="17"/>
      <c r="G32" s="17"/>
      <c r="H32" s="17"/>
      <c r="I32" s="17"/>
      <c r="J32" s="17"/>
      <c r="K32" s="17"/>
      <c r="L32" s="17"/>
      <c r="M32" s="17"/>
    </row>
    <row r="33" spans="1:13" x14ac:dyDescent="0.3">
      <c r="A33" s="19" t="s">
        <v>56</v>
      </c>
      <c r="B33" s="23" t="s">
        <v>57</v>
      </c>
      <c r="C33" s="20" t="s">
        <v>59</v>
      </c>
      <c r="D33" s="21"/>
      <c r="E33" s="13"/>
      <c r="F33" s="17"/>
      <c r="G33" s="17"/>
      <c r="H33" s="17"/>
      <c r="I33" s="17"/>
      <c r="J33" s="17"/>
      <c r="K33" s="17"/>
      <c r="L33" s="17"/>
      <c r="M33" s="17"/>
    </row>
    <row r="34" spans="1:13" x14ac:dyDescent="0.3">
      <c r="B34" s="14"/>
      <c r="C34" s="14"/>
      <c r="D34" s="16"/>
      <c r="E34" s="13"/>
      <c r="F34" s="17"/>
      <c r="G34" s="17"/>
      <c r="H34" s="17"/>
      <c r="I34" s="17"/>
      <c r="J34" s="17"/>
      <c r="K34" s="17"/>
      <c r="L34" s="17"/>
      <c r="M34" s="17"/>
    </row>
    <row r="35" spans="1:13" x14ac:dyDescent="0.3">
      <c r="B35" s="18"/>
      <c r="C35" s="14"/>
      <c r="D35" s="15"/>
      <c r="E35" s="13"/>
      <c r="F35" s="17"/>
    </row>
    <row r="36" spans="1:13" x14ac:dyDescent="0.3">
      <c r="A36" s="14"/>
      <c r="B36" s="14"/>
      <c r="C36" s="14"/>
      <c r="D36" s="13"/>
      <c r="E36" s="17"/>
      <c r="F36" s="17"/>
    </row>
    <row r="37" spans="1:13" x14ac:dyDescent="0.3">
      <c r="A37" s="14"/>
      <c r="B37" s="14"/>
      <c r="C37" s="14"/>
      <c r="D37" s="13"/>
      <c r="E37" s="17"/>
      <c r="F37" s="17"/>
    </row>
    <row r="38" spans="1:13" x14ac:dyDescent="0.3">
      <c r="E38" s="17"/>
      <c r="F38" s="1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IF(reagents!1:1,"AAAAAH384QA=",0)</f>
        <v>#VALUE!</v>
      </c>
      <c r="B1" t="e">
        <f>AND(reagents!A1,"AAAAAH384QE=")</f>
        <v>#VALUE!</v>
      </c>
      <c r="C1" t="e">
        <f>AND(reagents!B1,"AAAAAH384QI=")</f>
        <v>#VALUE!</v>
      </c>
      <c r="D1" t="e">
        <f>AND(reagents!C1,"AAAAAH384QM=")</f>
        <v>#VALUE!</v>
      </c>
      <c r="E1" t="e">
        <f>AND(reagents!D1,"AAAAAH384QQ=")</f>
        <v>#VALUE!</v>
      </c>
      <c r="F1" t="e">
        <f>IF(reagents!A:A,"AAAAAH384QU=",0)</f>
        <v>#VALUE!</v>
      </c>
      <c r="G1" t="e">
        <f>IF(reagents!B:B,"AAAAAH384QY=",0)</f>
        <v>#VALUE!</v>
      </c>
      <c r="H1" t="e">
        <f>IF(reagents!C:C,"AAAAAH384Qc=",0)</f>
        <v>#VALUE!</v>
      </c>
      <c r="I1" t="e">
        <f>IF(reagents!D:D,"AAAAAH384Qg=",0)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reagents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2019-09-25T19:35:32Z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