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6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Nam\Downloads\"/>
    </mc:Choice>
  </mc:AlternateContent>
  <xr:revisionPtr revIDLastSave="0" documentId="13_ncr:1_{2B8BF701-6200-4752-9DD1-CD74B94C021B}" xr6:coauthVersionLast="43" xr6:coauthVersionMax="43" xr10:uidLastSave="{00000000-0000-0000-0000-000000000000}"/>
  <bookViews>
    <workbookView xWindow="-289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  <sheet name="DV-IDENTITY-0" sheetId="4" state="very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1" i="4" l="1"/>
  <c r="B1" i="4"/>
  <c r="C1" i="4"/>
  <c r="D1" i="4"/>
  <c r="E1" i="4"/>
  <c r="F1" i="4"/>
  <c r="G1" i="4"/>
  <c r="H1" i="4"/>
  <c r="I1" i="4"/>
  <c r="J1" i="4"/>
  <c r="K1" i="4"/>
  <c r="L1" i="4"/>
  <c r="M1" i="4"/>
  <c r="N1" i="4"/>
  <c r="O1" i="4"/>
</calcChain>
</file>

<file path=xl/sharedStrings.xml><?xml version="1.0" encoding="utf-8"?>
<sst xmlns="http://schemas.openxmlformats.org/spreadsheetml/2006/main" count="202" uniqueCount="156">
  <si>
    <t>Company</t>
  </si>
  <si>
    <t>Catalog Number</t>
  </si>
  <si>
    <t>AAAAAH384Q8=</t>
  </si>
  <si>
    <t>Name of Reagent/ Equipment</t>
  </si>
  <si>
    <t>Comments/Description</t>
  </si>
  <si>
    <t>Fisher</t>
  </si>
  <si>
    <t>Sodium Phosphate Monobasic</t>
  </si>
  <si>
    <t>BP329-500</t>
  </si>
  <si>
    <t>Tris-(2-carboxyethyl)phosphine hydrochloride</t>
  </si>
  <si>
    <t>Biosynth International</t>
  </si>
  <si>
    <t>C-1818</t>
  </si>
  <si>
    <t>O3196-500</t>
  </si>
  <si>
    <t>Imidazole</t>
  </si>
  <si>
    <t>BP229-4</t>
  </si>
  <si>
    <t>Glycerol</t>
  </si>
  <si>
    <t>BP152-1</t>
  </si>
  <si>
    <t>Tris Base</t>
  </si>
  <si>
    <t>BP358-212</t>
  </si>
  <si>
    <t>Sodium Chloride</t>
  </si>
  <si>
    <t>ThermoFisher</t>
  </si>
  <si>
    <t xml:space="preserve">09-761-108 </t>
  </si>
  <si>
    <t>Corning Disposable Vacuum Filter/Storage Systems</t>
  </si>
  <si>
    <t>BioRad</t>
  </si>
  <si>
    <t>2x Laemmli Sample Buffer</t>
  </si>
  <si>
    <t>2-Mercaptoethanol</t>
  </si>
  <si>
    <t>Precision Plus Protein Unstained Protein Standards, Strep-tagged recombinant,</t>
  </si>
  <si>
    <t>10x Tris/Glycine/SDS</t>
  </si>
  <si>
    <r>
      <t xml:space="preserve">One Shot BL21 Star (DE3) Chemically Competent </t>
    </r>
    <r>
      <rPr>
        <i/>
        <sz val="12"/>
        <color theme="1"/>
        <rFont val="Calibri"/>
        <family val="2"/>
        <scheme val="minor"/>
      </rPr>
      <t>E. coli</t>
    </r>
  </si>
  <si>
    <t>C601003</t>
  </si>
  <si>
    <t>BP26181</t>
  </si>
  <si>
    <t>2-propanol</t>
  </si>
  <si>
    <t xml:space="preserve">45-000-325 </t>
  </si>
  <si>
    <t>GE HealthCare</t>
  </si>
  <si>
    <t>GE Healthcare 5 mL HisTrap HP Prepacked Columns</t>
  </si>
  <si>
    <t>01754-F</t>
  </si>
  <si>
    <t>Formvar/Carbon 400 mesh, Copper approx. grid hole size: 42µm</t>
  </si>
  <si>
    <t>Ted Pella, Inc</t>
  </si>
  <si>
    <t xml:space="preserve"> Equipment</t>
  </si>
  <si>
    <t>2.5 kg</t>
  </si>
  <si>
    <t>500 g</t>
  </si>
  <si>
    <t>100 g</t>
  </si>
  <si>
    <t>4 L</t>
  </si>
  <si>
    <t>1 kg</t>
  </si>
  <si>
    <t>1 L</t>
  </si>
  <si>
    <t>20 vials</t>
  </si>
  <si>
    <t>A variety of sizes</t>
  </si>
  <si>
    <t>10 pack</t>
  </si>
  <si>
    <t>30 mL</t>
  </si>
  <si>
    <t>25 mL</t>
  </si>
  <si>
    <t>1 mL</t>
  </si>
  <si>
    <t>5 pack</t>
  </si>
  <si>
    <t>8 pack</t>
  </si>
  <si>
    <t>25 g</t>
  </si>
  <si>
    <t>25 pack</t>
  </si>
  <si>
    <t>NGC Quest 10 Chromatography System</t>
  </si>
  <si>
    <t>FPLC to aid in protein purification</t>
  </si>
  <si>
    <t>Gel Imager for Stain free Gels</t>
  </si>
  <si>
    <t>Gel Doc EZ Gel Documentation System</t>
  </si>
  <si>
    <t>NanoDrop One Microvolume UV-Vis Spectrophotometer</t>
  </si>
  <si>
    <t>ND-ONE-W</t>
  </si>
  <si>
    <t>For Protein Concentration</t>
  </si>
  <si>
    <t>SLGV033RB</t>
  </si>
  <si>
    <t>Millipore</t>
  </si>
  <si>
    <t>250 pack</t>
  </si>
  <si>
    <t>ab18184</t>
  </si>
  <si>
    <t>AbCam</t>
  </si>
  <si>
    <r>
      <t xml:space="preserve">100 </t>
    </r>
    <r>
      <rPr>
        <sz val="12"/>
        <color theme="1"/>
        <rFont val="Symbol"/>
        <family val="1"/>
        <charset val="2"/>
      </rPr>
      <t>m</t>
    </r>
    <r>
      <rPr>
        <sz val="12"/>
        <color theme="1"/>
        <rFont val="Calibri"/>
        <family val="2"/>
        <scheme val="minor"/>
      </rPr>
      <t>g</t>
    </r>
  </si>
  <si>
    <t xml:space="preserve">9040-04   </t>
  </si>
  <si>
    <t>Mouse Anti-Human IgG Fc-AP</t>
  </si>
  <si>
    <t>Southern Biotech</t>
  </si>
  <si>
    <t>1.0 mL</t>
  </si>
  <si>
    <t>ABCam</t>
  </si>
  <si>
    <t>ab97020</t>
  </si>
  <si>
    <t>1 mg</t>
  </si>
  <si>
    <t xml:space="preserve">Goat Anti-Mouse IgG H&amp;L (Alkaline Phosphatase) </t>
  </si>
  <si>
    <t>0302-01  </t>
  </si>
  <si>
    <t>100 mL</t>
  </si>
  <si>
    <t>BCIP/NBT Substrate, Solution</t>
  </si>
  <si>
    <t>541-09-3</t>
  </si>
  <si>
    <t>Electron Micoscopy Services</t>
  </si>
  <si>
    <t>Uranyl Acetate, Reagent, A.C.S</t>
  </si>
  <si>
    <t>Lonza Walkersville</t>
  </si>
  <si>
    <t>50650U</t>
  </si>
  <si>
    <t>192 Test Kit</t>
  </si>
  <si>
    <t>Kinetic-QCL Kinetic Chormogenic LAL Assay</t>
  </si>
  <si>
    <t>To run gels</t>
  </si>
  <si>
    <t>Malvern Panalytical</t>
  </si>
  <si>
    <t>Zetasizer Nano ZS</t>
  </si>
  <si>
    <t>NanoSight NS300</t>
  </si>
  <si>
    <t>Particle Sizing</t>
  </si>
  <si>
    <t xml:space="preserve">Particle Sizing </t>
  </si>
  <si>
    <t>Ted Pella, INC</t>
  </si>
  <si>
    <t>91000S</t>
  </si>
  <si>
    <t>ZEN0040</t>
  </si>
  <si>
    <t>100 pack</t>
  </si>
  <si>
    <t>40ul Cuvette Pack of 100 with Stoppers</t>
  </si>
  <si>
    <t>Epoch 2 Microplate Spectrophotometer</t>
  </si>
  <si>
    <t>BioTek</t>
  </si>
  <si>
    <t>EPOCH2</t>
  </si>
  <si>
    <t>Transmission Electron Microscope</t>
  </si>
  <si>
    <t>K6803</t>
  </si>
  <si>
    <r>
      <t>Magic Media</t>
    </r>
    <r>
      <rPr>
        <i/>
        <sz val="12"/>
        <color theme="1"/>
        <rFont val="Calibri"/>
        <family val="2"/>
        <scheme val="minor"/>
      </rPr>
      <t xml:space="preserve"> E. coli</t>
    </r>
    <r>
      <rPr>
        <sz val="12"/>
        <color theme="1"/>
        <rFont val="Calibri"/>
        <family val="2"/>
        <scheme val="minor"/>
      </rPr>
      <t xml:space="preserve"> Expression Medium</t>
    </r>
  </si>
  <si>
    <t>Ampicillin</t>
  </si>
  <si>
    <t>BP1760-25</t>
  </si>
  <si>
    <t>Anti-HIV-1 gp41 Monoclonal (167-D IV)</t>
  </si>
  <si>
    <t>AIDS Reagent Repository</t>
  </si>
  <si>
    <t>Branson</t>
  </si>
  <si>
    <t>Sonifer 450</t>
  </si>
  <si>
    <t>Sonicator</t>
  </si>
  <si>
    <t>Instant NonFat Dry Milk</t>
  </si>
  <si>
    <t>Quality Biological</t>
  </si>
  <si>
    <t>A614-1003</t>
  </si>
  <si>
    <t>Urea</t>
  </si>
  <si>
    <t>BP169-500</t>
  </si>
  <si>
    <t>25-340</t>
  </si>
  <si>
    <t>1 plate</t>
  </si>
  <si>
    <t>To clean grids</t>
  </si>
  <si>
    <t>Plate Reader</t>
  </si>
  <si>
    <t>For Western</t>
  </si>
  <si>
    <t>Sigma Aldrich</t>
  </si>
  <si>
    <t>WHA10010155</t>
  </si>
  <si>
    <t>pack of 500</t>
  </si>
  <si>
    <t>75-006-580</t>
  </si>
  <si>
    <t>Centrifuge</t>
  </si>
  <si>
    <t>Eppendorf</t>
  </si>
  <si>
    <t>M1282-0000</t>
  </si>
  <si>
    <t>Incubator/Shaker</t>
  </si>
  <si>
    <t>Vortex-Genie 2</t>
  </si>
  <si>
    <t>Daigger</t>
  </si>
  <si>
    <t>EF3030A</t>
  </si>
  <si>
    <t>Vortex</t>
  </si>
  <si>
    <t>4–20% Mini-PROTEAN TGX Precast Protein Gels, 10-well, 30 µl</t>
  </si>
  <si>
    <t>Anti-6X His tag antibody [HIS.H8]</t>
  </si>
  <si>
    <t>Slide-A-Lyzer Dialysis Cassettes, 10K MWCO, 12 mL</t>
  </si>
  <si>
    <r>
      <t xml:space="preserve">MilliporeSigma Millex Sterile Syringe 0.22 </t>
    </r>
    <r>
      <rPr>
        <sz val="12"/>
        <color theme="1"/>
        <rFont val="Symbol"/>
        <family val="1"/>
        <charset val="2"/>
      </rPr>
      <t>m</t>
    </r>
    <r>
      <rPr>
        <sz val="12"/>
        <color theme="1"/>
        <rFont val="Calibri"/>
        <family val="2"/>
        <scheme val="minor"/>
      </rPr>
      <t>m Filters</t>
    </r>
  </si>
  <si>
    <t>Whatman qualitative filter paper</t>
  </si>
  <si>
    <t>New Brunswick Innova 44/44R</t>
  </si>
  <si>
    <t>PowerPac Universal Power Supply</t>
  </si>
  <si>
    <t>Mini-PROTEAN Tetra Vertical Electrophoresis Cell for Mini Precast Gels</t>
  </si>
  <si>
    <t>Trans-Blot Turbo Transfer System</t>
  </si>
  <si>
    <t>Trans-Blot Turbo Mini Nitrocellulose Transfer Packs</t>
  </si>
  <si>
    <t>PELCO easiGlow Glow Discharge Cleaning System</t>
  </si>
  <si>
    <t>Thermo Scientific Sorvall LYNX 4000 Superspeed Centrifuge</t>
  </si>
  <si>
    <t>Rocker Shaker</t>
  </si>
  <si>
    <t>EF5536A</t>
  </si>
  <si>
    <t>LAL Reagent Grade Multi-well Plates</t>
  </si>
  <si>
    <t>JEOL TEM</t>
  </si>
  <si>
    <t>JEOL</t>
  </si>
  <si>
    <t>Fiberlite F14-14 x 50cy Fixed-Angle Rotor</t>
  </si>
  <si>
    <t xml:space="preserve">096-145075 </t>
  </si>
  <si>
    <t xml:space="preserve">also known as 096-145075  </t>
  </si>
  <si>
    <t>Rotor</t>
  </si>
  <si>
    <t>ChromLab Software ver 4</t>
  </si>
  <si>
    <t>Software</t>
  </si>
  <si>
    <t>Zetasizer Software</t>
  </si>
  <si>
    <t>NanoSight NTA software NTA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</si>
</sst>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2"/>
      <color theme="1"/>
      <name val="Symbol"/>
      <family val="1"/>
      <charset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2" fillId="0" borderId="0" xfId="0" applyFont="1" applyAlignment="1">
      <alignment wrapText="1"/>
    </xf>
    <xf numFmtId="0" fontId="2" fillId="0" borderId="0" xfId="0" applyFont="1" applyAlignment="1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/>
    </xf>
    <xf numFmtId="0" fontId="2" fillId="0" borderId="0" xfId="0" applyFont="1" applyBorder="1" applyAlignment="1">
      <alignment horizontal="center" wrapText="1"/>
    </xf>
    <xf numFmtId="0" fontId="2" fillId="0" borderId="0" xfId="0" applyFont="1" applyBorder="1" applyAlignment="1">
      <alignment horizontal="center"/>
    </xf>
    <xf numFmtId="0" fontId="2" fillId="0" borderId="1" xfId="0" applyNumberFormat="1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D58"/>
  <sheetViews>
    <sheetView tabSelected="1" workbookViewId="0">
      <selection activeCell="H40" sqref="H40"/>
    </sheetView>
  </sheetViews>
  <sheetFormatPr defaultRowHeight="15.75" x14ac:dyDescent="0.25"/>
  <cols>
    <col min="1" max="1" width="30.85546875" style="2" bestFit="1" customWidth="1"/>
    <col min="2" max="2" width="16.140625" style="2" customWidth="1"/>
    <col min="3" max="3" width="17" style="2" bestFit="1" customWidth="1"/>
    <col min="4" max="4" width="23.85546875" style="3" bestFit="1" customWidth="1"/>
  </cols>
  <sheetData>
    <row r="1" spans="1:4" s="1" customFormat="1" x14ac:dyDescent="0.25">
      <c r="A1" s="4" t="s">
        <v>3</v>
      </c>
      <c r="B1" s="4" t="s">
        <v>0</v>
      </c>
      <c r="C1" s="4" t="s">
        <v>1</v>
      </c>
      <c r="D1" s="5" t="s">
        <v>4</v>
      </c>
    </row>
    <row r="2" spans="1:4" x14ac:dyDescent="0.25">
      <c r="A2" s="6" t="s">
        <v>26</v>
      </c>
      <c r="B2" s="6" t="s">
        <v>22</v>
      </c>
      <c r="C2" s="6">
        <v>1610732</v>
      </c>
      <c r="D2" s="7" t="s">
        <v>43</v>
      </c>
    </row>
    <row r="3" spans="1:4" x14ac:dyDescent="0.25">
      <c r="A3" s="6" t="s">
        <v>24</v>
      </c>
      <c r="B3" s="6" t="s">
        <v>22</v>
      </c>
      <c r="C3" s="6">
        <v>1610710</v>
      </c>
      <c r="D3" s="7" t="s">
        <v>48</v>
      </c>
    </row>
    <row r="4" spans="1:4" x14ac:dyDescent="0.25">
      <c r="A4" s="8" t="s">
        <v>30</v>
      </c>
      <c r="B4" s="8" t="s">
        <v>5</v>
      </c>
      <c r="C4" s="8" t="s">
        <v>29</v>
      </c>
      <c r="D4" s="9" t="s">
        <v>41</v>
      </c>
    </row>
    <row r="5" spans="1:4" x14ac:dyDescent="0.25">
      <c r="A5" s="6" t="s">
        <v>23</v>
      </c>
      <c r="B5" s="6" t="s">
        <v>22</v>
      </c>
      <c r="C5" s="6">
        <v>1610737</v>
      </c>
      <c r="D5" s="7" t="s">
        <v>47</v>
      </c>
    </row>
    <row r="6" spans="1:4" ht="31.5" x14ac:dyDescent="0.25">
      <c r="A6" s="6" t="s">
        <v>95</v>
      </c>
      <c r="B6" s="6" t="s">
        <v>86</v>
      </c>
      <c r="C6" s="6" t="s">
        <v>93</v>
      </c>
      <c r="D6" s="7" t="s">
        <v>94</v>
      </c>
    </row>
    <row r="7" spans="1:4" ht="47.25" x14ac:dyDescent="0.25">
      <c r="A7" s="6" t="s">
        <v>131</v>
      </c>
      <c r="B7" s="6" t="s">
        <v>22</v>
      </c>
      <c r="C7" s="6">
        <v>4561093</v>
      </c>
      <c r="D7" s="7" t="s">
        <v>46</v>
      </c>
    </row>
    <row r="8" spans="1:4" x14ac:dyDescent="0.25">
      <c r="A8" s="6" t="s">
        <v>102</v>
      </c>
      <c r="B8" s="6" t="s">
        <v>5</v>
      </c>
      <c r="C8" s="6" t="s">
        <v>103</v>
      </c>
      <c r="D8" s="7" t="s">
        <v>52</v>
      </c>
    </row>
    <row r="9" spans="1:4" ht="31.5" x14ac:dyDescent="0.25">
      <c r="A9" s="6" t="s">
        <v>132</v>
      </c>
      <c r="B9" s="6" t="s">
        <v>65</v>
      </c>
      <c r="C9" s="6" t="s">
        <v>64</v>
      </c>
      <c r="D9" s="7" t="s">
        <v>66</v>
      </c>
    </row>
    <row r="10" spans="1:4" ht="31.5" x14ac:dyDescent="0.25">
      <c r="A10" s="6" t="s">
        <v>104</v>
      </c>
      <c r="B10" s="6" t="s">
        <v>105</v>
      </c>
      <c r="C10" s="6">
        <v>11681</v>
      </c>
      <c r="D10" s="7" t="s">
        <v>66</v>
      </c>
    </row>
    <row r="11" spans="1:4" ht="31.5" x14ac:dyDescent="0.25">
      <c r="A11" s="6" t="s">
        <v>77</v>
      </c>
      <c r="B11" s="6" t="s">
        <v>69</v>
      </c>
      <c r="C11" s="6" t="s">
        <v>75</v>
      </c>
      <c r="D11" s="7" t="s">
        <v>76</v>
      </c>
    </row>
    <row r="12" spans="1:4" ht="31.5" x14ac:dyDescent="0.25">
      <c r="A12" s="6" t="s">
        <v>21</v>
      </c>
      <c r="B12" s="6" t="s">
        <v>5</v>
      </c>
      <c r="C12" s="6" t="s">
        <v>20</v>
      </c>
      <c r="D12" s="7" t="s">
        <v>45</v>
      </c>
    </row>
    <row r="13" spans="1:4" ht="47.25" x14ac:dyDescent="0.25">
      <c r="A13" s="6" t="s">
        <v>35</v>
      </c>
      <c r="B13" s="6" t="s">
        <v>36</v>
      </c>
      <c r="C13" s="6" t="s">
        <v>34</v>
      </c>
      <c r="D13" s="7" t="s">
        <v>53</v>
      </c>
    </row>
    <row r="14" spans="1:4" ht="31.5" x14ac:dyDescent="0.25">
      <c r="A14" s="6" t="s">
        <v>33</v>
      </c>
      <c r="B14" s="6" t="s">
        <v>32</v>
      </c>
      <c r="C14" s="6" t="s">
        <v>31</v>
      </c>
      <c r="D14" s="7" t="s">
        <v>50</v>
      </c>
    </row>
    <row r="15" spans="1:4" x14ac:dyDescent="0.25">
      <c r="A15" s="6" t="s">
        <v>14</v>
      </c>
      <c r="B15" s="6" t="s">
        <v>5</v>
      </c>
      <c r="C15" s="6" t="s">
        <v>13</v>
      </c>
      <c r="D15" s="7" t="s">
        <v>41</v>
      </c>
    </row>
    <row r="16" spans="1:4" ht="31.5" x14ac:dyDescent="0.25">
      <c r="A16" s="6" t="s">
        <v>74</v>
      </c>
      <c r="B16" s="6" t="s">
        <v>71</v>
      </c>
      <c r="C16" s="6" t="s">
        <v>72</v>
      </c>
      <c r="D16" s="7" t="s">
        <v>73</v>
      </c>
    </row>
    <row r="17" spans="1:4" x14ac:dyDescent="0.25">
      <c r="A17" s="6" t="s">
        <v>12</v>
      </c>
      <c r="B17" s="6" t="s">
        <v>5</v>
      </c>
      <c r="C17" s="6" t="s">
        <v>11</v>
      </c>
      <c r="D17" s="7" t="s">
        <v>39</v>
      </c>
    </row>
    <row r="18" spans="1:4" ht="31.5" x14ac:dyDescent="0.25">
      <c r="A18" s="6" t="s">
        <v>109</v>
      </c>
      <c r="B18" s="6" t="s">
        <v>110</v>
      </c>
      <c r="C18" s="6" t="s">
        <v>111</v>
      </c>
      <c r="D18" s="7" t="s">
        <v>46</v>
      </c>
    </row>
    <row r="19" spans="1:4" ht="31.5" x14ac:dyDescent="0.25">
      <c r="A19" s="6" t="s">
        <v>84</v>
      </c>
      <c r="B19" s="6" t="s">
        <v>81</v>
      </c>
      <c r="C19" s="6" t="s">
        <v>82</v>
      </c>
      <c r="D19" s="7" t="s">
        <v>83</v>
      </c>
    </row>
    <row r="20" spans="1:4" ht="31.5" x14ac:dyDescent="0.25">
      <c r="A20" s="6" t="s">
        <v>145</v>
      </c>
      <c r="B20" s="6" t="s">
        <v>81</v>
      </c>
      <c r="C20" s="6" t="s">
        <v>114</v>
      </c>
      <c r="D20" s="7" t="s">
        <v>115</v>
      </c>
    </row>
    <row r="21" spans="1:4" ht="31.5" x14ac:dyDescent="0.25">
      <c r="A21" s="6" t="s">
        <v>101</v>
      </c>
      <c r="B21" s="6" t="s">
        <v>19</v>
      </c>
      <c r="C21" s="6" t="s">
        <v>100</v>
      </c>
      <c r="D21" s="7" t="s">
        <v>43</v>
      </c>
    </row>
    <row r="22" spans="1:4" ht="31.5" x14ac:dyDescent="0.25">
      <c r="A22" s="6" t="s">
        <v>134</v>
      </c>
      <c r="B22" s="6" t="s">
        <v>62</v>
      </c>
      <c r="C22" s="6" t="s">
        <v>61</v>
      </c>
      <c r="D22" s="7" t="s">
        <v>63</v>
      </c>
    </row>
    <row r="23" spans="1:4" ht="31.5" x14ac:dyDescent="0.25">
      <c r="A23" s="6" t="s">
        <v>68</v>
      </c>
      <c r="B23" s="6" t="s">
        <v>69</v>
      </c>
      <c r="C23" s="6" t="s">
        <v>67</v>
      </c>
      <c r="D23" s="7" t="s">
        <v>70</v>
      </c>
    </row>
    <row r="24" spans="1:4" ht="31.5" x14ac:dyDescent="0.25">
      <c r="A24" s="6" t="s">
        <v>27</v>
      </c>
      <c r="B24" s="6" t="s">
        <v>19</v>
      </c>
      <c r="C24" s="6" t="s">
        <v>28</v>
      </c>
      <c r="D24" s="7" t="s">
        <v>44</v>
      </c>
    </row>
    <row r="25" spans="1:4" ht="47.25" x14ac:dyDescent="0.25">
      <c r="A25" s="6" t="s">
        <v>25</v>
      </c>
      <c r="B25" s="6" t="s">
        <v>22</v>
      </c>
      <c r="C25" s="6">
        <v>1610363</v>
      </c>
      <c r="D25" s="7" t="s">
        <v>49</v>
      </c>
    </row>
    <row r="26" spans="1:4" ht="31.5" x14ac:dyDescent="0.25">
      <c r="A26" s="6" t="s">
        <v>133</v>
      </c>
      <c r="B26" s="6" t="s">
        <v>19</v>
      </c>
      <c r="C26" s="6">
        <v>66810</v>
      </c>
      <c r="D26" s="7" t="s">
        <v>51</v>
      </c>
    </row>
    <row r="27" spans="1:4" x14ac:dyDescent="0.25">
      <c r="A27" s="6" t="s">
        <v>18</v>
      </c>
      <c r="B27" s="6" t="s">
        <v>5</v>
      </c>
      <c r="C27" s="6" t="s">
        <v>17</v>
      </c>
      <c r="D27" s="7" t="s">
        <v>38</v>
      </c>
    </row>
    <row r="28" spans="1:4" x14ac:dyDescent="0.25">
      <c r="A28" s="6" t="s">
        <v>6</v>
      </c>
      <c r="B28" s="6" t="s">
        <v>5</v>
      </c>
      <c r="C28" s="6" t="s">
        <v>7</v>
      </c>
      <c r="D28" s="7" t="s">
        <v>39</v>
      </c>
    </row>
    <row r="29" spans="1:4" x14ac:dyDescent="0.25">
      <c r="A29" s="6" t="s">
        <v>16</v>
      </c>
      <c r="B29" s="6" t="s">
        <v>5</v>
      </c>
      <c r="C29" s="6" t="s">
        <v>15</v>
      </c>
      <c r="D29" s="7" t="s">
        <v>42</v>
      </c>
    </row>
    <row r="30" spans="1:4" ht="31.5" x14ac:dyDescent="0.25">
      <c r="A30" s="6" t="s">
        <v>8</v>
      </c>
      <c r="B30" s="6" t="s">
        <v>9</v>
      </c>
      <c r="C30" s="6" t="s">
        <v>10</v>
      </c>
      <c r="D30" s="7" t="s">
        <v>40</v>
      </c>
    </row>
    <row r="31" spans="1:4" ht="47.25" x14ac:dyDescent="0.25">
      <c r="A31" s="6" t="s">
        <v>80</v>
      </c>
      <c r="B31" s="6" t="s">
        <v>79</v>
      </c>
      <c r="C31" s="6" t="s">
        <v>78</v>
      </c>
      <c r="D31" s="7" t="s">
        <v>52</v>
      </c>
    </row>
    <row r="32" spans="1:4" x14ac:dyDescent="0.25">
      <c r="A32" s="6" t="s">
        <v>112</v>
      </c>
      <c r="B32" s="6" t="s">
        <v>5</v>
      </c>
      <c r="C32" s="7" t="s">
        <v>113</v>
      </c>
      <c r="D32" s="7" t="s">
        <v>38</v>
      </c>
    </row>
    <row r="33" spans="1:4" ht="31.5" x14ac:dyDescent="0.25">
      <c r="A33" s="6" t="s">
        <v>135</v>
      </c>
      <c r="B33" s="6" t="s">
        <v>119</v>
      </c>
      <c r="C33" s="6" t="s">
        <v>120</v>
      </c>
      <c r="D33" s="7" t="s">
        <v>121</v>
      </c>
    </row>
    <row r="34" spans="1:4" x14ac:dyDescent="0.25">
      <c r="A34" s="10"/>
      <c r="B34" s="10"/>
      <c r="C34" s="10"/>
      <c r="D34" s="11"/>
    </row>
    <row r="37" spans="1:4" x14ac:dyDescent="0.25">
      <c r="A37" s="4" t="s">
        <v>37</v>
      </c>
      <c r="B37" s="4" t="s">
        <v>0</v>
      </c>
      <c r="C37" s="4" t="s">
        <v>1</v>
      </c>
      <c r="D37" s="5" t="s">
        <v>4</v>
      </c>
    </row>
    <row r="38" spans="1:4" x14ac:dyDescent="0.25">
      <c r="A38" s="6" t="s">
        <v>152</v>
      </c>
      <c r="B38" s="6" t="s">
        <v>22</v>
      </c>
      <c r="C38" s="12">
        <v>12009390</v>
      </c>
      <c r="D38" s="6" t="s">
        <v>153</v>
      </c>
    </row>
    <row r="39" spans="1:4" ht="31.5" x14ac:dyDescent="0.25">
      <c r="A39" s="6" t="s">
        <v>96</v>
      </c>
      <c r="B39" s="6" t="s">
        <v>97</v>
      </c>
      <c r="C39" s="6" t="s">
        <v>98</v>
      </c>
      <c r="D39" s="7" t="s">
        <v>117</v>
      </c>
    </row>
    <row r="40" spans="1:4" ht="31.5" x14ac:dyDescent="0.25">
      <c r="A40" s="13" t="s">
        <v>148</v>
      </c>
      <c r="B40" s="13" t="s">
        <v>19</v>
      </c>
      <c r="C40" s="13" t="s">
        <v>149</v>
      </c>
      <c r="D40" s="14" t="s">
        <v>151</v>
      </c>
    </row>
    <row r="41" spans="1:4" ht="31.5" x14ac:dyDescent="0.25">
      <c r="A41" s="6" t="s">
        <v>57</v>
      </c>
      <c r="B41" s="6" t="s">
        <v>22</v>
      </c>
      <c r="C41" s="12">
        <v>1708270</v>
      </c>
      <c r="D41" s="6" t="s">
        <v>56</v>
      </c>
    </row>
    <row r="42" spans="1:4" ht="31.5" x14ac:dyDescent="0.25">
      <c r="A42" s="6" t="s">
        <v>146</v>
      </c>
      <c r="B42" s="6" t="s">
        <v>147</v>
      </c>
      <c r="C42" s="6">
        <v>1400</v>
      </c>
      <c r="D42" s="6" t="s">
        <v>99</v>
      </c>
    </row>
    <row r="43" spans="1:4" ht="47.25" x14ac:dyDescent="0.25">
      <c r="A43" s="6" t="s">
        <v>138</v>
      </c>
      <c r="B43" s="6" t="s">
        <v>22</v>
      </c>
      <c r="C43" s="12">
        <v>1658004</v>
      </c>
      <c r="D43" s="7" t="s">
        <v>85</v>
      </c>
    </row>
    <row r="44" spans="1:4" ht="31.5" x14ac:dyDescent="0.25">
      <c r="A44" s="6" t="s">
        <v>58</v>
      </c>
      <c r="B44" s="6" t="s">
        <v>19</v>
      </c>
      <c r="C44" s="12" t="s">
        <v>59</v>
      </c>
      <c r="D44" s="6" t="s">
        <v>60</v>
      </c>
    </row>
    <row r="45" spans="1:4" ht="31.5" x14ac:dyDescent="0.25">
      <c r="A45" s="6" t="s">
        <v>88</v>
      </c>
      <c r="B45" s="6" t="s">
        <v>86</v>
      </c>
      <c r="C45" s="12"/>
      <c r="D45" s="7" t="s">
        <v>90</v>
      </c>
    </row>
    <row r="46" spans="1:4" ht="31.5" x14ac:dyDescent="0.25">
      <c r="A46" s="6" t="s">
        <v>155</v>
      </c>
      <c r="B46" s="6" t="s">
        <v>86</v>
      </c>
      <c r="C46" s="12"/>
      <c r="D46" s="7" t="s">
        <v>89</v>
      </c>
    </row>
    <row r="47" spans="1:4" x14ac:dyDescent="0.25">
      <c r="A47" s="13" t="s">
        <v>136</v>
      </c>
      <c r="B47" s="13" t="s">
        <v>124</v>
      </c>
      <c r="C47" s="13" t="s">
        <v>125</v>
      </c>
      <c r="D47" s="14" t="s">
        <v>126</v>
      </c>
    </row>
    <row r="48" spans="1:4" ht="31.5" x14ac:dyDescent="0.25">
      <c r="A48" s="6" t="s">
        <v>54</v>
      </c>
      <c r="B48" s="6" t="s">
        <v>22</v>
      </c>
      <c r="C48" s="12">
        <v>7880001</v>
      </c>
      <c r="D48" s="6" t="s">
        <v>55</v>
      </c>
    </row>
    <row r="49" spans="1:4" ht="31.5" x14ac:dyDescent="0.25">
      <c r="A49" s="6" t="s">
        <v>141</v>
      </c>
      <c r="B49" s="6" t="s">
        <v>91</v>
      </c>
      <c r="C49" s="12" t="s">
        <v>92</v>
      </c>
      <c r="D49" s="7" t="s">
        <v>116</v>
      </c>
    </row>
    <row r="50" spans="1:4" ht="31.5" x14ac:dyDescent="0.25">
      <c r="A50" s="6" t="s">
        <v>137</v>
      </c>
      <c r="B50" s="6" t="s">
        <v>22</v>
      </c>
      <c r="C50" s="12">
        <v>1645070</v>
      </c>
      <c r="D50" s="7" t="s">
        <v>85</v>
      </c>
    </row>
    <row r="51" spans="1:4" x14ac:dyDescent="0.25">
      <c r="A51" s="6" t="s">
        <v>143</v>
      </c>
      <c r="B51" s="6" t="s">
        <v>128</v>
      </c>
      <c r="C51" s="12" t="s">
        <v>144</v>
      </c>
      <c r="D51" s="6" t="s">
        <v>118</v>
      </c>
    </row>
    <row r="52" spans="1:4" ht="31.5" x14ac:dyDescent="0.25">
      <c r="A52" s="13" t="s">
        <v>107</v>
      </c>
      <c r="B52" s="13" t="s">
        <v>106</v>
      </c>
      <c r="C52" s="13" t="s">
        <v>150</v>
      </c>
      <c r="D52" s="14" t="s">
        <v>108</v>
      </c>
    </row>
    <row r="53" spans="1:4" ht="31.5" x14ac:dyDescent="0.25">
      <c r="A53" s="13" t="s">
        <v>142</v>
      </c>
      <c r="B53" s="13" t="s">
        <v>19</v>
      </c>
      <c r="C53" s="13" t="s">
        <v>122</v>
      </c>
      <c r="D53" s="14" t="s">
        <v>123</v>
      </c>
    </row>
    <row r="54" spans="1:4" ht="31.5" x14ac:dyDescent="0.25">
      <c r="A54" s="6" t="s">
        <v>140</v>
      </c>
      <c r="B54" s="6" t="s">
        <v>22</v>
      </c>
      <c r="C54" s="12">
        <v>1704158</v>
      </c>
      <c r="D54" s="6" t="s">
        <v>118</v>
      </c>
    </row>
    <row r="55" spans="1:4" ht="31.5" x14ac:dyDescent="0.25">
      <c r="A55" s="6" t="s">
        <v>139</v>
      </c>
      <c r="B55" s="6" t="s">
        <v>22</v>
      </c>
      <c r="C55" s="12">
        <v>1704150</v>
      </c>
      <c r="D55" s="6" t="s">
        <v>118</v>
      </c>
    </row>
    <row r="56" spans="1:4" x14ac:dyDescent="0.25">
      <c r="A56" s="6" t="s">
        <v>127</v>
      </c>
      <c r="B56" s="6" t="s">
        <v>128</v>
      </c>
      <c r="C56" s="6" t="s">
        <v>129</v>
      </c>
      <c r="D56" s="6" t="s">
        <v>130</v>
      </c>
    </row>
    <row r="57" spans="1:4" ht="31.5" x14ac:dyDescent="0.25">
      <c r="A57" s="6" t="s">
        <v>87</v>
      </c>
      <c r="B57" s="6" t="s">
        <v>86</v>
      </c>
      <c r="C57" s="12"/>
      <c r="D57" s="7" t="s">
        <v>89</v>
      </c>
    </row>
    <row r="58" spans="1:4" ht="31.5" x14ac:dyDescent="0.25">
      <c r="A58" s="6" t="s">
        <v>154</v>
      </c>
      <c r="B58" s="6" t="s">
        <v>86</v>
      </c>
      <c r="C58" s="12"/>
      <c r="D58" s="7" t="s">
        <v>89</v>
      </c>
    </row>
  </sheetData>
  <sortState xmlns:xlrd2="http://schemas.microsoft.com/office/spreadsheetml/2017/richdata2" ref="A38:D58">
    <sortCondition ref="A38"/>
  </sortState>
  <pageMargins left="0.7" right="0.7" top="0.75" bottom="0.75" header="0.3" footer="0.3"/>
  <pageSetup orientation="landscape" r:id="rId1"/>
  <customProperties>
    <customPr name="DVSECTION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workbookViewId="0"/>
  </sheetViews>
  <sheetFormatPr defaultRowHeight="15" x14ac:dyDescent="0.25"/>
  <sheetData/>
  <pageMargins left="0.7" right="0.7" top="0.75" bottom="0.75" header="0.3" footer="0.3"/>
  <customProperties>
    <customPr name="DVSECTION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/>
  </sheetViews>
  <sheetFormatPr defaultRowHeight="15" x14ac:dyDescent="0.25"/>
  <sheetData/>
  <pageMargins left="0.7" right="0.7" top="0.75" bottom="0.75" header="0.3" footer="0.3"/>
  <customProperties>
    <customPr name="DVSECTIONID" r:id="rId1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P1"/>
  <sheetViews>
    <sheetView workbookViewId="0">
      <selection activeCell="P1" sqref="P1"/>
    </sheetView>
  </sheetViews>
  <sheetFormatPr defaultRowHeight="15" x14ac:dyDescent="0.25"/>
  <sheetData>
    <row r="1" spans="1:16" x14ac:dyDescent="0.25">
      <c r="A1" t="e">
        <f>IF(Sheet1!1:1,"AAAAAH384QA=",0)</f>
        <v>#VALUE!</v>
      </c>
      <c r="B1" t="e">
        <f>AND(Sheet1!A1,"AAAAAH384QE=")</f>
        <v>#VALUE!</v>
      </c>
      <c r="C1" t="e">
        <f>AND(Sheet1!B1,"AAAAAH384QI=")</f>
        <v>#VALUE!</v>
      </c>
      <c r="D1" t="e">
        <f>AND(Sheet1!C1,"AAAAAH384QM=")</f>
        <v>#VALUE!</v>
      </c>
      <c r="E1" t="e">
        <f>AND(Sheet1!D1,"AAAAAH384QQ=")</f>
        <v>#VALUE!</v>
      </c>
      <c r="F1" t="e">
        <f>IF(Sheet1!A:A,"AAAAAH384QU=",0)</f>
        <v>#VALUE!</v>
      </c>
      <c r="G1" t="e">
        <f>IF(Sheet1!B:B,"AAAAAH384QY=",0)</f>
        <v>#VALUE!</v>
      </c>
      <c r="H1" t="e">
        <f>IF(Sheet1!C:C,"AAAAAH384Qc=",0)</f>
        <v>#VALUE!</v>
      </c>
      <c r="I1" t="e">
        <f>IF(Sheet1!D:D,"AAAAAH384Qg=",0)</f>
        <v>#VALUE!</v>
      </c>
      <c r="J1">
        <f>IF(Sheet2!1:1,"AAAAAH384Qk=",0)</f>
        <v>0</v>
      </c>
      <c r="K1" t="e">
        <f>AND(Sheet2!A1,"AAAAAH384Qo=")</f>
        <v>#VALUE!</v>
      </c>
      <c r="L1">
        <f>IF(Sheet2!A:A,"AAAAAH384Qs=",0)</f>
        <v>0</v>
      </c>
      <c r="M1">
        <f>IF(Sheet3!1:1,"AAAAAH384Qw=",0)</f>
        <v>0</v>
      </c>
      <c r="N1" t="e">
        <f>AND(Sheet3!A1,"AAAAAH384Q0=")</f>
        <v>#VALUE!</v>
      </c>
      <c r="O1">
        <f>IF(Sheet3!A:A,"AAAAAH384Q4=",0)</f>
        <v>0</v>
      </c>
      <c r="P1" t="s">
        <v>2</v>
      </c>
    </row>
  </sheetData>
  <pageMargins left="0.7" right="0.7" top="0.75" bottom="0.75" header="0.3" footer="0.3"/>
  <customProperties>
    <customPr name="DVSECTION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Jove</dc:creator>
  <cp:lastModifiedBy>Nam</cp:lastModifiedBy>
  <dcterms:created xsi:type="dcterms:W3CDTF">2012-02-23T18:29:07Z</dcterms:created>
  <dcterms:modified xsi:type="dcterms:W3CDTF">2019-06-05T13:17:13Z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oogle.Documents.Tracking">
    <vt:lpwstr>true</vt:lpwstr>
  </property>
  <property fmtid="{D5CDD505-2E9C-101B-9397-08002B2CF9AE}" pid="3" name="Google.Documents.DocumentId">
    <vt:lpwstr>1_TyPZ1nq2ij5qiLP5WKwIr5Ggz64fndPXsT3KppW9cQ</vt:lpwstr>
  </property>
  <property fmtid="{D5CDD505-2E9C-101B-9397-08002B2CF9AE}" pid="4" name="Google.Documents.RevisionId">
    <vt:lpwstr>02868307762065459680</vt:lpwstr>
  </property>
  <property fmtid="{D5CDD505-2E9C-101B-9397-08002B2CF9AE}" pid="5" name="Google.Documents.PreviousRevisionId">
    <vt:lpwstr>03149905390382699891</vt:lpwstr>
  </property>
  <property fmtid="{D5CDD505-2E9C-101B-9397-08002B2CF9AE}" pid="6" name="Google.Documents.PluginVersion">
    <vt:lpwstr>2.0.2662.553</vt:lpwstr>
  </property>
  <property fmtid="{D5CDD505-2E9C-101B-9397-08002B2CF9AE}" pid="7" name="Google.Documents.MergeIncapabilityFlags">
    <vt:i4>0</vt:i4>
  </property>
</Properties>
</file>