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1929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Nam\Downloads\"/>
    </mc:Choice>
  </mc:AlternateContent>
  <xr:revisionPtr revIDLastSave="0" documentId="13_ncr:1_{0FCCD062-2B09-4D2A-8197-26F94CC26F00}" xr6:coauthVersionLast="44" xr6:coauthVersionMax="44" xr10:uidLastSave="{00000000-0000-0000-0000-000000000000}"/>
  <bookViews>
    <workbookView xWindow="-108" yWindow="-108" windowWidth="23256" windowHeight="12576" xr2:uid="{00000000-000D-0000-FFFF-FFFF00000000}"/>
  </bookViews>
  <sheets>
    <sheet name="Sheet1" sheetId="1" r:id="rId1"/>
    <sheet name="Sheet2" sheetId="2" r:id="rId2"/>
    <sheet name="Sheet3" sheetId="3" r:id="rId3"/>
    <sheet name="DV-IDENTITY-0" sheetId="4" state="veryHidden" r:id="rId4"/>
  </sheets>
  <calcPr calcId="191029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O1" i="4" l="1"/>
  <c r="N1" i="4"/>
  <c r="M1" i="4"/>
  <c r="L1" i="4"/>
  <c r="K1" i="4"/>
  <c r="J1" i="4"/>
  <c r="I1" i="4"/>
  <c r="H1" i="4"/>
  <c r="G1" i="4"/>
  <c r="F1" i="4"/>
  <c r="E1" i="4"/>
  <c r="D1" i="4"/>
  <c r="C1" i="4"/>
  <c r="B1" i="4"/>
  <c r="A1" i="4"/>
</calcChain>
</file>

<file path=xl/sharedStrings.xml><?xml version="1.0" encoding="utf-8"?>
<sst xmlns="http://schemas.openxmlformats.org/spreadsheetml/2006/main" count="95" uniqueCount="65">
  <si>
    <t>Name of Material/ Equipment</t>
  </si>
  <si>
    <t>Company</t>
  </si>
  <si>
    <t>Catalog Number</t>
  </si>
  <si>
    <t>Comments/Description</t>
  </si>
  <si>
    <r>
      <t>hGPI325-339</t>
    </r>
    <r>
      <rPr>
        <sz val="12"/>
        <color theme="1"/>
        <rFont val="宋体"/>
        <charset val="134"/>
      </rPr>
      <t>（</t>
    </r>
    <r>
      <rPr>
        <sz val="12"/>
        <color theme="1"/>
        <rFont val="Times New Roman"/>
        <charset val="134"/>
      </rPr>
      <t>IWYINCFGCETHAML</t>
    </r>
    <r>
      <rPr>
        <sz val="12"/>
        <color theme="1"/>
        <rFont val="宋体"/>
        <charset val="134"/>
      </rPr>
      <t>）</t>
    </r>
  </si>
  <si>
    <t>Karebay Biochem</t>
  </si>
  <si>
    <t>China</t>
  </si>
  <si>
    <r>
      <t>hGPI469–483</t>
    </r>
    <r>
      <rPr>
        <sz val="12"/>
        <color theme="1"/>
        <rFont val="宋体"/>
        <charset val="134"/>
      </rPr>
      <t>（</t>
    </r>
    <r>
      <rPr>
        <sz val="12"/>
        <color theme="1"/>
        <rFont val="Times New Roman"/>
        <charset val="134"/>
      </rPr>
      <t>EGNRPTNSIVFTKLT</t>
    </r>
    <r>
      <rPr>
        <sz val="12"/>
        <color theme="1"/>
        <rFont val="宋体"/>
        <charset val="134"/>
      </rPr>
      <t>）</t>
    </r>
  </si>
  <si>
    <t>Pertussis toxin</t>
  </si>
  <si>
    <t>Sigma</t>
  </si>
  <si>
    <t>P7208</t>
  </si>
  <si>
    <t>America</t>
  </si>
  <si>
    <t xml:space="preserve">Freund's complete adjuvant
</t>
  </si>
  <si>
    <t>F5881</t>
  </si>
  <si>
    <t>phorbol esters</t>
  </si>
  <si>
    <t>Cayman</t>
  </si>
  <si>
    <t>Ionomycin Calcium</t>
  </si>
  <si>
    <t>Mouse percoll</t>
  </si>
  <si>
    <t>Solarbio</t>
  </si>
  <si>
    <t>P8620</t>
  </si>
  <si>
    <t>Mouse CD1d Tetramer-PE</t>
  </si>
  <si>
    <t>MBL</t>
  </si>
  <si>
    <t>TS-MCD-1</t>
  </si>
  <si>
    <t>Japan</t>
  </si>
  <si>
    <t>Th1/Th2/Th17 cytokines kit</t>
  </si>
  <si>
    <t>BD</t>
  </si>
  <si>
    <t>Red Blood Cell Lysis Buffer</t>
  </si>
  <si>
    <t>KRN7000</t>
  </si>
  <si>
    <t>AdipoGen</t>
  </si>
  <si>
    <t>AG-CN2-0013</t>
  </si>
  <si>
    <t>FITC Hamster Anti-Mouse TCR β Chain</t>
  </si>
  <si>
    <t>PerCP-CyTM5.5 Mouse anti-T-bet</t>
  </si>
  <si>
    <t>PerCP-CyTM5.5 Mouse anti-ROR-ϒt</t>
  </si>
  <si>
    <t>Anti-PE MicroBeads</t>
  </si>
  <si>
    <t>Miltenyi</t>
  </si>
  <si>
    <t>130-048-801</t>
  </si>
  <si>
    <t>Germany</t>
  </si>
  <si>
    <t>RPMI-1640</t>
  </si>
  <si>
    <t>Biological Industries</t>
  </si>
  <si>
    <t>01-100-1ACS</t>
  </si>
  <si>
    <t>Israel</t>
  </si>
  <si>
    <t>DiR</t>
  </si>
  <si>
    <t>Thermo Fisher Scientific</t>
  </si>
  <si>
    <t>D12731</t>
  </si>
  <si>
    <t>Tianjin Aviation Electromechanical Co., Ltd.</t>
  </si>
  <si>
    <t>BMJ-1</t>
  </si>
  <si>
    <t>Ultramicrotome</t>
  </si>
  <si>
    <t>Leica</t>
  </si>
  <si>
    <t>Leica EM UC6</t>
  </si>
  <si>
    <t>Optical Microscope</t>
  </si>
  <si>
    <t>Olympus</t>
  </si>
  <si>
    <r>
      <t>Olympus-</t>
    </r>
    <r>
      <rPr>
        <sz val="12"/>
        <color theme="1"/>
        <rFont val="宋体"/>
        <charset val="134"/>
      </rPr>
      <t>Ⅱ</t>
    </r>
  </si>
  <si>
    <t>Cryogenic Centrifuge</t>
  </si>
  <si>
    <t xml:space="preserve">Beckman </t>
  </si>
  <si>
    <t>Allegra® X-15R</t>
  </si>
  <si>
    <t>Flow cytometer</t>
  </si>
  <si>
    <t>Accuri C6</t>
  </si>
  <si>
    <t>Columns</t>
  </si>
  <si>
    <t>MS</t>
  </si>
  <si>
    <t>In Vivo Imaging System</t>
  </si>
  <si>
    <t>PerkinElmer</t>
  </si>
  <si>
    <t>caliper IVIS lumina II</t>
  </si>
  <si>
    <t>AAAAAH384Q8=</t>
  </si>
  <si>
    <t>Alexa Fluor 647 Mouse Anti-PLZF</t>
  </si>
  <si>
    <t>Embedding Center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</si>
</sst>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>
    <font>
      <sz val="11"/>
      <color theme="1"/>
      <name val="Calibri"/>
      <charset val="134"/>
      <scheme val="minor"/>
    </font>
    <font>
      <sz val="12"/>
      <color theme="1"/>
      <name val="Calibri"/>
      <charset val="134"/>
      <scheme val="minor"/>
    </font>
    <font>
      <b/>
      <sz val="12"/>
      <color theme="1"/>
      <name val="Calibri"/>
      <charset val="134"/>
      <scheme val="minor"/>
    </font>
    <font>
      <sz val="12"/>
      <color theme="1"/>
      <name val="Times New Roman"/>
      <charset val="134"/>
    </font>
    <font>
      <sz val="12"/>
      <color rgb="FF333333"/>
      <name val="Times New Roman"/>
      <charset val="134"/>
    </font>
    <font>
      <sz val="12"/>
      <color theme="1"/>
      <name val="宋体"/>
      <charset val="134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8">
    <xf numFmtId="0" fontId="0" fillId="0" borderId="0" xfId="0"/>
    <xf numFmtId="49" fontId="2" fillId="0" borderId="0" xfId="0" applyNumberFormat="1" applyFont="1" applyBorder="1" applyAlignment="1">
      <alignment horizontal="left" vertical="center" wrapText="1"/>
    </xf>
    <xf numFmtId="49" fontId="1" fillId="0" borderId="0" xfId="0" applyNumberFormat="1" applyFont="1" applyBorder="1" applyAlignment="1">
      <alignment horizontal="left"/>
    </xf>
    <xf numFmtId="0" fontId="1" fillId="0" borderId="0" xfId="0" applyFont="1" applyBorder="1" applyAlignment="1">
      <alignment horizontal="left"/>
    </xf>
    <xf numFmtId="0" fontId="3" fillId="0" borderId="0" xfId="0" applyFont="1" applyAlignment="1">
      <alignment horizontal="left" vertical="center"/>
    </xf>
    <xf numFmtId="0" fontId="3" fillId="0" borderId="0" xfId="0" applyFont="1" applyAlignment="1">
      <alignment horizontal="left" vertical="center" wrapText="1"/>
    </xf>
    <xf numFmtId="0" fontId="4" fillId="0" borderId="0" xfId="0" applyFont="1" applyAlignment="1">
      <alignment horizontal="left" vertical="center" wrapText="1"/>
    </xf>
    <xf numFmtId="49" fontId="1" fillId="0" borderId="0" xfId="0" applyNumberFormat="1" applyFont="1" applyBorder="1" applyAlignment="1">
      <alignment horizontal="left" wrapText="1"/>
    </xf>
  </cellXfs>
  <cellStyles count="1">
    <cellStyle name="Normal" xfId="0" builtinId="0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900000"/>
      <rgbColor rgb="00006411"/>
      <rgbColor rgb="00000090"/>
      <rgbColor rgb="0090713A"/>
      <rgbColor rgb="004600A5"/>
      <rgbColor rgb="00008080"/>
      <rgbColor rgb="00C0C0C0"/>
      <rgbColor rgb="00808080"/>
      <rgbColor rgb="0063AAFE"/>
      <rgbColor rgb="00DD2D32"/>
      <rgbColor rgb="00FFF58C"/>
      <rgbColor rgb="004EE257"/>
      <rgbColor rgb="006711FF"/>
      <rgbColor rgb="00FEA746"/>
      <rgbColor rgb="00865357"/>
      <rgbColor rgb="00A2BD90"/>
      <rgbColor rgb="0063AAFE"/>
      <rgbColor rgb="00DD2D32"/>
      <rgbColor rgb="00FFF58C"/>
      <rgbColor rgb="004EE257"/>
      <rgbColor rgb="006711FF"/>
      <rgbColor rgb="00FEA746"/>
      <rgbColor rgb="00865357"/>
      <rgbColor rgb="00A2BD90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DengXian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DengXian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26"/>
  <sheetViews>
    <sheetView tabSelected="1" workbookViewId="0">
      <selection activeCell="C3" sqref="C3"/>
    </sheetView>
  </sheetViews>
  <sheetFormatPr defaultColWidth="8.77734375" defaultRowHeight="15.6"/>
  <cols>
    <col min="1" max="1" width="30.77734375" style="7" customWidth="1"/>
    <col min="2" max="2" width="17.44140625" style="7" customWidth="1"/>
    <col min="3" max="3" width="49.109375" style="7" customWidth="1"/>
    <col min="4" max="4" width="23.77734375" style="7" customWidth="1"/>
    <col min="5" max="5" width="8.77734375" style="2"/>
    <col min="6" max="16384" width="8.77734375" style="3"/>
  </cols>
  <sheetData>
    <row r="1" spans="1:4" ht="30" customHeight="1">
      <c r="A1" s="1" t="s">
        <v>0</v>
      </c>
      <c r="B1" s="1" t="s">
        <v>1</v>
      </c>
      <c r="C1" s="1" t="s">
        <v>2</v>
      </c>
      <c r="D1" s="1" t="s">
        <v>3</v>
      </c>
    </row>
    <row r="2" spans="1:4" ht="30" customHeight="1">
      <c r="A2" s="5" t="s">
        <v>63</v>
      </c>
      <c r="B2" s="5" t="s">
        <v>25</v>
      </c>
      <c r="C2" s="5">
        <v>563490</v>
      </c>
      <c r="D2" s="4" t="s">
        <v>11</v>
      </c>
    </row>
    <row r="3" spans="1:4" ht="30" customHeight="1">
      <c r="A3" s="5" t="s">
        <v>33</v>
      </c>
      <c r="B3" s="5" t="s">
        <v>34</v>
      </c>
      <c r="C3" s="5" t="s">
        <v>35</v>
      </c>
      <c r="D3" s="4" t="s">
        <v>36</v>
      </c>
    </row>
    <row r="4" spans="1:4" ht="30" customHeight="1">
      <c r="A4" s="5" t="s">
        <v>57</v>
      </c>
      <c r="B4" s="5" t="s">
        <v>34</v>
      </c>
      <c r="C4" s="5" t="s">
        <v>58</v>
      </c>
      <c r="D4" s="5" t="s">
        <v>36</v>
      </c>
    </row>
    <row r="5" spans="1:4" ht="30" customHeight="1">
      <c r="A5" s="6" t="s">
        <v>52</v>
      </c>
      <c r="B5" s="6" t="s">
        <v>53</v>
      </c>
      <c r="C5" s="6" t="s">
        <v>54</v>
      </c>
      <c r="D5" s="6" t="s">
        <v>11</v>
      </c>
    </row>
    <row r="6" spans="1:4" ht="30" customHeight="1">
      <c r="A6" s="5" t="s">
        <v>41</v>
      </c>
      <c r="B6" s="5" t="s">
        <v>42</v>
      </c>
      <c r="C6" s="5" t="s">
        <v>43</v>
      </c>
      <c r="D6" s="4" t="s">
        <v>11</v>
      </c>
    </row>
    <row r="7" spans="1:4" ht="30" customHeight="1">
      <c r="A7" s="5" t="s">
        <v>64</v>
      </c>
      <c r="B7" s="5" t="s">
        <v>44</v>
      </c>
      <c r="C7" s="4" t="s">
        <v>45</v>
      </c>
      <c r="D7" s="4" t="s">
        <v>6</v>
      </c>
    </row>
    <row r="8" spans="1:4" ht="30" customHeight="1">
      <c r="A8" s="5" t="s">
        <v>30</v>
      </c>
      <c r="B8" s="5" t="s">
        <v>25</v>
      </c>
      <c r="C8" s="5">
        <v>553170</v>
      </c>
      <c r="D8" s="4" t="s">
        <v>11</v>
      </c>
    </row>
    <row r="9" spans="1:4" ht="30" customHeight="1">
      <c r="A9" s="5" t="s">
        <v>55</v>
      </c>
      <c r="B9" s="5" t="s">
        <v>25</v>
      </c>
      <c r="C9" s="5" t="s">
        <v>56</v>
      </c>
      <c r="D9" s="5" t="s">
        <v>11</v>
      </c>
    </row>
    <row r="10" spans="1:4" ht="30" customHeight="1">
      <c r="A10" s="5" t="s">
        <v>12</v>
      </c>
      <c r="B10" s="4" t="s">
        <v>9</v>
      </c>
      <c r="C10" s="4" t="s">
        <v>13</v>
      </c>
      <c r="D10" s="4" t="s">
        <v>11</v>
      </c>
    </row>
    <row r="11" spans="1:4" ht="30" customHeight="1">
      <c r="A11" s="4" t="s">
        <v>4</v>
      </c>
      <c r="B11" s="4" t="s">
        <v>5</v>
      </c>
      <c r="C11" s="4">
        <v>18062202</v>
      </c>
      <c r="D11" s="4" t="s">
        <v>6</v>
      </c>
    </row>
    <row r="12" spans="1:4" ht="30" customHeight="1">
      <c r="A12" s="4" t="s">
        <v>7</v>
      </c>
      <c r="B12" s="4" t="s">
        <v>5</v>
      </c>
      <c r="C12" s="4">
        <v>18062203</v>
      </c>
      <c r="D12" s="4" t="s">
        <v>6</v>
      </c>
    </row>
    <row r="13" spans="1:4" ht="30" customHeight="1">
      <c r="A13" s="5" t="s">
        <v>59</v>
      </c>
      <c r="B13" s="5" t="s">
        <v>60</v>
      </c>
      <c r="C13" s="5" t="s">
        <v>61</v>
      </c>
      <c r="D13" s="5" t="s">
        <v>11</v>
      </c>
    </row>
    <row r="14" spans="1:4" ht="30" customHeight="1">
      <c r="A14" s="4" t="s">
        <v>16</v>
      </c>
      <c r="B14" s="5" t="s">
        <v>15</v>
      </c>
      <c r="C14" s="6">
        <v>10004974</v>
      </c>
      <c r="D14" s="4" t="s">
        <v>11</v>
      </c>
    </row>
    <row r="15" spans="1:4" ht="30" customHeight="1">
      <c r="A15" s="5" t="s">
        <v>27</v>
      </c>
      <c r="B15" s="5" t="s">
        <v>28</v>
      </c>
      <c r="C15" s="6" t="s">
        <v>29</v>
      </c>
      <c r="D15" s="4" t="s">
        <v>11</v>
      </c>
    </row>
    <row r="16" spans="1:4" ht="30" customHeight="1">
      <c r="A16" s="5" t="s">
        <v>20</v>
      </c>
      <c r="B16" s="5" t="s">
        <v>21</v>
      </c>
      <c r="C16" s="6" t="s">
        <v>22</v>
      </c>
      <c r="D16" s="4" t="s">
        <v>23</v>
      </c>
    </row>
    <row r="17" spans="1:4" ht="30" customHeight="1">
      <c r="A17" s="4" t="s">
        <v>17</v>
      </c>
      <c r="B17" s="5" t="s">
        <v>18</v>
      </c>
      <c r="C17" s="5" t="s">
        <v>19</v>
      </c>
      <c r="D17" s="4" t="s">
        <v>6</v>
      </c>
    </row>
    <row r="18" spans="1:4" ht="30" customHeight="1">
      <c r="A18" s="5" t="s">
        <v>49</v>
      </c>
      <c r="B18" s="5" t="s">
        <v>50</v>
      </c>
      <c r="C18" s="5" t="s">
        <v>51</v>
      </c>
      <c r="D18" s="5" t="s">
        <v>23</v>
      </c>
    </row>
    <row r="19" spans="1:4" ht="30" customHeight="1">
      <c r="A19" s="5" t="s">
        <v>32</v>
      </c>
      <c r="B19" s="5" t="s">
        <v>25</v>
      </c>
      <c r="C19" s="5">
        <v>562683</v>
      </c>
      <c r="D19" s="4" t="s">
        <v>11</v>
      </c>
    </row>
    <row r="20" spans="1:4" ht="30" customHeight="1">
      <c r="A20" s="5" t="s">
        <v>31</v>
      </c>
      <c r="B20" s="5" t="s">
        <v>25</v>
      </c>
      <c r="C20" s="5">
        <v>561316</v>
      </c>
      <c r="D20" s="4" t="s">
        <v>11</v>
      </c>
    </row>
    <row r="21" spans="1:4" ht="30" customHeight="1">
      <c r="A21" s="4" t="s">
        <v>8</v>
      </c>
      <c r="B21" s="4" t="s">
        <v>9</v>
      </c>
      <c r="C21" s="4" t="s">
        <v>10</v>
      </c>
      <c r="D21" s="4" t="s">
        <v>11</v>
      </c>
    </row>
    <row r="22" spans="1:4" ht="24" customHeight="1">
      <c r="A22" s="4" t="s">
        <v>14</v>
      </c>
      <c r="B22" s="5" t="s">
        <v>15</v>
      </c>
      <c r="C22" s="4">
        <v>10008014</v>
      </c>
      <c r="D22" s="4" t="s">
        <v>11</v>
      </c>
    </row>
    <row r="23" spans="1:4" ht="22.95" customHeight="1">
      <c r="A23" s="5" t="s">
        <v>26</v>
      </c>
      <c r="B23" s="5" t="s">
        <v>25</v>
      </c>
      <c r="C23" s="5">
        <v>555899</v>
      </c>
      <c r="D23" s="4" t="s">
        <v>11</v>
      </c>
    </row>
    <row r="24" spans="1:4" ht="31.2">
      <c r="A24" s="5" t="s">
        <v>37</v>
      </c>
      <c r="B24" s="5" t="s">
        <v>38</v>
      </c>
      <c r="C24" s="5" t="s">
        <v>39</v>
      </c>
      <c r="D24" s="4" t="s">
        <v>40</v>
      </c>
    </row>
    <row r="25" spans="1:4" ht="22.05" customHeight="1">
      <c r="A25" s="5" t="s">
        <v>24</v>
      </c>
      <c r="B25" s="5" t="s">
        <v>25</v>
      </c>
      <c r="C25" s="5">
        <v>560485</v>
      </c>
      <c r="D25" s="4" t="s">
        <v>11</v>
      </c>
    </row>
    <row r="26" spans="1:4" ht="25.05" customHeight="1">
      <c r="A26" s="5" t="s">
        <v>46</v>
      </c>
      <c r="B26" s="5" t="s">
        <v>47</v>
      </c>
      <c r="C26" s="5" t="s">
        <v>48</v>
      </c>
      <c r="D26" s="5" t="s">
        <v>36</v>
      </c>
    </row>
  </sheetData>
  <pageMargins left="0.75" right="0.75" top="1" bottom="1" header="0.3" footer="0.3"/>
  <pageSetup orientation="portrait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ColWidth="8.77734375" defaultRowHeight="14.4"/>
  <sheetData/>
  <pageMargins left="0.75" right="0.75" top="1" bottom="1" header="0.3" footer="0.3"/>
  <pageSetup orientation="portrait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ColWidth="8.77734375" defaultRowHeight="14.4"/>
  <sheetData/>
  <pageMargins left="0.75" right="0.75" top="1" bottom="1" header="0.3" footer="0.3"/>
  <pageSetup orientation="portrait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P1"/>
  <sheetViews>
    <sheetView workbookViewId="0">
      <selection activeCell="P1" sqref="P1"/>
    </sheetView>
  </sheetViews>
  <sheetFormatPr defaultColWidth="8.77734375" defaultRowHeight="14.4"/>
  <sheetData>
    <row r="1" spans="1:16">
      <c r="A1" t="e">
        <f>IF(Sheet1!1:1,"AAAAAH384QA=",0)</f>
        <v>#VALUE!</v>
      </c>
      <c r="B1" t="e">
        <f>AND(Sheet1!A1,"AAAAAH384QE=")</f>
        <v>#VALUE!</v>
      </c>
      <c r="C1" t="e">
        <f>AND(Sheet1!B1,"AAAAAH384QI=")</f>
        <v>#VALUE!</v>
      </c>
      <c r="D1" t="e">
        <f>AND(Sheet1!C1,"AAAAAH384QM=")</f>
        <v>#VALUE!</v>
      </c>
      <c r="E1" t="e">
        <f>AND(Sheet1!D1,"AAAAAH384QQ=")</f>
        <v>#VALUE!</v>
      </c>
      <c r="F1" t="e">
        <f>IF(Sheet1!A:A,"AAAAAH384QU=",0)</f>
        <v>#VALUE!</v>
      </c>
      <c r="G1" t="e">
        <f>IF(Sheet1!B:B,"AAAAAH384QY=",0)</f>
        <v>#VALUE!</v>
      </c>
      <c r="H1" t="e">
        <f>IF(Sheet1!C:C,"AAAAAH384Qc=",0)</f>
        <v>#VALUE!</v>
      </c>
      <c r="I1" t="e">
        <f>IF(Sheet1!D:D,"AAAAAH384Qg=",0)</f>
        <v>#VALUE!</v>
      </c>
      <c r="J1">
        <f>IF(Sheet2!1:1,"AAAAAH384Qk=",0)</f>
        <v>0</v>
      </c>
      <c r="K1" t="e">
        <f>AND(Sheet2!A1,"AAAAAH384Qo=")</f>
        <v>#VALUE!</v>
      </c>
      <c r="L1">
        <f>IF(Sheet2!A:A,"AAAAAH384Qs=",0)</f>
        <v>0</v>
      </c>
      <c r="M1">
        <f>IF(Sheet3!1:1,"AAAAAH384Qw=",0)</f>
        <v>0</v>
      </c>
      <c r="N1" t="e">
        <f>AND(Sheet3!A1,"AAAAAH384Q0=")</f>
        <v>#VALUE!</v>
      </c>
      <c r="O1">
        <f>IF(Sheet3!A:A,"AAAAAH384Q4=",0)</f>
        <v>0</v>
      </c>
      <c r="P1" t="s">
        <v>62</v>
      </c>
    </row>
  </sheetData>
  <pageMargins left="0.75" right="0.75" top="1" bottom="1" header="0.3" footer="0.3"/>
  <pageSetup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Nam</cp:lastModifiedBy>
  <dcterms:created xsi:type="dcterms:W3CDTF">2016-07-28T16:59:00Z</dcterms:created>
  <dcterms:modified xsi:type="dcterms:W3CDTF">2019-09-23T18:50:52Z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2052-10.1.0.7698</vt:lpwstr>
  </property>
</Properties>
</file>