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MyDoc\Papers\4-S-U methods paper\"/>
    </mc:Choice>
  </mc:AlternateContent>
  <bookViews>
    <workbookView xWindow="0" yWindow="0" windowWidth="28800" windowHeight="14100" activeTab="3"/>
  </bookViews>
  <sheets>
    <sheet name="Sect 1 Growth &amp; Thio-labelling" sheetId="1" r:id="rId1"/>
    <sheet name="Sect 2 RNA Prep" sheetId="2" r:id="rId2"/>
    <sheet name="Sect 3 Biotinylation " sheetId="9" r:id="rId3"/>
    <sheet name="Sect 4 Beads" sheetId="4" r:id="rId4"/>
  </sheets>
  <externalReferences>
    <externalReference r:id="rId5"/>
    <externalReference r:id="rId6"/>
  </externalReferences>
  <definedNames>
    <definedName name="Dilneeded1">'[1]Serial Dils'!$E$15</definedName>
    <definedName name="Range">[2]Dils!$J$1:$L$32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4" l="1"/>
  <c r="X2" i="4"/>
  <c r="P7" i="4" l="1"/>
  <c r="P6" i="4"/>
  <c r="P8" i="4"/>
  <c r="P9" i="4"/>
  <c r="T9" i="4" s="1"/>
  <c r="P10" i="4"/>
  <c r="T10" i="4" s="1"/>
  <c r="P11" i="4"/>
  <c r="P12" i="4"/>
  <c r="T12" i="4" s="1"/>
  <c r="P13" i="4"/>
  <c r="T13" i="4" s="1"/>
  <c r="P14" i="4"/>
  <c r="T14" i="4" s="1"/>
  <c r="P15" i="4"/>
  <c r="P16" i="4"/>
  <c r="T16" i="4" s="1"/>
  <c r="P17" i="4"/>
  <c r="T17" i="4" s="1"/>
  <c r="P18" i="4"/>
  <c r="T18" i="4" s="1"/>
  <c r="P19" i="4"/>
  <c r="P20" i="4"/>
  <c r="T20" i="4" s="1"/>
  <c r="P21" i="4"/>
  <c r="T21" i="4" s="1"/>
  <c r="P22" i="4"/>
  <c r="T22" i="4" s="1"/>
  <c r="P23" i="4"/>
  <c r="P24" i="4"/>
  <c r="T24" i="4" s="1"/>
  <c r="P25" i="4"/>
  <c r="T25" i="4" s="1"/>
  <c r="P26" i="4"/>
  <c r="T26" i="4" s="1"/>
  <c r="P27" i="4"/>
  <c r="T27" i="4" s="1"/>
  <c r="P28" i="4"/>
  <c r="T28" i="4" s="1"/>
  <c r="P29" i="4"/>
  <c r="T29" i="4" s="1"/>
  <c r="S2" i="4"/>
  <c r="T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6" i="4"/>
  <c r="R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6" i="4"/>
  <c r="AB10" i="4"/>
  <c r="AB9" i="4"/>
  <c r="AB8" i="4"/>
  <c r="T23" i="4"/>
  <c r="T19" i="4"/>
  <c r="T15" i="4"/>
  <c r="T11" i="4"/>
  <c r="AB7" i="4"/>
  <c r="T8" i="4"/>
  <c r="Z7" i="4"/>
  <c r="T7" i="4"/>
  <c r="R1" i="4"/>
  <c r="C2" i="2" l="1"/>
  <c r="I2" i="2" l="1"/>
  <c r="G2" i="2"/>
  <c r="E2" i="2"/>
  <c r="F8" i="1" l="1"/>
  <c r="G8" i="1" s="1"/>
  <c r="P8" i="1" l="1"/>
  <c r="M8" i="1"/>
  <c r="J8" i="1"/>
  <c r="J38" i="4" l="1"/>
  <c r="H38" i="4"/>
  <c r="F38" i="4"/>
  <c r="D38" i="4"/>
  <c r="I2" i="9"/>
  <c r="G2" i="9"/>
  <c r="E2" i="9"/>
  <c r="C2" i="9"/>
  <c r="D2" i="4" l="1"/>
  <c r="J2" i="4" l="1"/>
  <c r="H2" i="4"/>
  <c r="F2" i="4"/>
  <c r="F17" i="1" l="1"/>
  <c r="F14" i="1"/>
  <c r="F11" i="1"/>
  <c r="B2" i="1"/>
  <c r="P11" i="1" l="1"/>
  <c r="G11" i="1"/>
  <c r="M11" i="1"/>
  <c r="J11" i="1"/>
  <c r="M14" i="1"/>
  <c r="P14" i="1"/>
  <c r="G14" i="1"/>
  <c r="J14" i="1"/>
  <c r="M17" i="1"/>
  <c r="P17" i="1"/>
  <c r="G17" i="1"/>
  <c r="J17" i="1"/>
</calcChain>
</file>

<file path=xl/sharedStrings.xml><?xml version="1.0" encoding="utf-8"?>
<sst xmlns="http://schemas.openxmlformats.org/spreadsheetml/2006/main" count="556" uniqueCount="165">
  <si>
    <t>Culture volume</t>
  </si>
  <si>
    <t>Sample taken out?</t>
  </si>
  <si>
    <t>Stock Conc</t>
  </si>
  <si>
    <t>Final Conc</t>
  </si>
  <si>
    <t>M</t>
  </si>
  <si>
    <t>mM</t>
  </si>
  <si>
    <t>µM</t>
  </si>
  <si>
    <t>Time</t>
  </si>
  <si>
    <t>Incubation time</t>
  </si>
  <si>
    <t>min</t>
  </si>
  <si>
    <t>sec</t>
  </si>
  <si>
    <t>Time Course</t>
  </si>
  <si>
    <t>Vol</t>
  </si>
  <si>
    <t>for</t>
  </si>
  <si>
    <t>Supernate removed</t>
  </si>
  <si>
    <t>Date</t>
  </si>
  <si>
    <t>Culture 1</t>
  </si>
  <si>
    <t>Culture 2</t>
  </si>
  <si>
    <t>Culture 3</t>
  </si>
  <si>
    <t>Culture 4</t>
  </si>
  <si>
    <t>times</t>
  </si>
  <si>
    <t>3x</t>
  </si>
  <si>
    <t>Extract supernate to new tube</t>
  </si>
  <si>
    <t>vortex vigourously</t>
  </si>
  <si>
    <t>Mix</t>
  </si>
  <si>
    <t>Precipitate</t>
  </si>
  <si>
    <t>For</t>
  </si>
  <si>
    <t>O/N</t>
  </si>
  <si>
    <t xml:space="preserve">    rest in ice between</t>
  </si>
  <si>
    <t>°C</t>
  </si>
  <si>
    <t xml:space="preserve">Vortex </t>
  </si>
  <si>
    <t xml:space="preserve">  In dark eg PCR block</t>
  </si>
  <si>
    <t>Ethanol</t>
  </si>
  <si>
    <t>inital</t>
  </si>
  <si>
    <t>wash 1</t>
  </si>
  <si>
    <t>wash 3</t>
  </si>
  <si>
    <t>wash 2</t>
  </si>
  <si>
    <t>Name</t>
  </si>
  <si>
    <t>Temp</t>
  </si>
  <si>
    <t>Washes</t>
  </si>
  <si>
    <t>with</t>
  </si>
  <si>
    <t xml:space="preserve">    methanol on dry ice</t>
  </si>
  <si>
    <t>Me OH</t>
  </si>
  <si>
    <t>Cult ure</t>
  </si>
  <si>
    <t>Typical sample vol</t>
  </si>
  <si>
    <t>mg</t>
  </si>
  <si>
    <t>Total vol</t>
  </si>
  <si>
    <t>Sample</t>
  </si>
  <si>
    <t xml:space="preserve"> </t>
  </si>
  <si>
    <t>Beads</t>
  </si>
  <si>
    <t>wash 4</t>
  </si>
  <si>
    <t>Other wash [Opt]</t>
  </si>
  <si>
    <t>1. On magnet
2. pour off &amp; aspirate 
3. add wash
4. vortex
5. Spin 1krpm a few sec</t>
  </si>
  <si>
    <t>H2O</t>
  </si>
  <si>
    <t>NEB streptavidin</t>
  </si>
  <si>
    <t>10M LiCl</t>
  </si>
  <si>
    <t>#Samples</t>
  </si>
  <si>
    <t>Minumum</t>
  </si>
  <si>
    <t>Volume</t>
  </si>
  <si>
    <t>x</t>
  </si>
  <si>
    <t>SDS</t>
  </si>
  <si>
    <t>%</t>
  </si>
  <si>
    <t>H2O for 1x</t>
  </si>
  <si>
    <t>to</t>
  </si>
  <si>
    <t>NaPi</t>
  </si>
  <si>
    <t>mL</t>
  </si>
  <si>
    <t>µL</t>
  </si>
  <si>
    <r>
      <t xml:space="preserve">enter in this row </t>
    </r>
    <r>
      <rPr>
        <sz val="11"/>
        <color theme="1"/>
        <rFont val="Calibri"/>
        <family val="2"/>
      </rPr>
      <t>→</t>
    </r>
  </si>
  <si>
    <t>Glycogen 20 mg/mL</t>
  </si>
  <si>
    <t>tRNA 5 mg/mL</t>
  </si>
  <si>
    <t>BME 0.7 M</t>
  </si>
  <si>
    <t>repeat at least 3 times</t>
  </si>
  <si>
    <t>Bead Buffer</t>
  </si>
  <si>
    <t>NaPi ph 6.8</t>
  </si>
  <si>
    <t>So make up</t>
  </si>
  <si>
    <t>NaTM</t>
  </si>
  <si>
    <t>Add in this order</t>
  </si>
  <si>
    <r>
      <rPr>
        <sz val="11"/>
        <color rgb="FF00B050"/>
        <rFont val="Calibri"/>
        <family val="2"/>
      </rPr>
      <t>←</t>
    </r>
    <r>
      <rPr>
        <sz val="11"/>
        <color rgb="FF00B050"/>
        <rFont val="Arial"/>
        <family val="2"/>
      </rPr>
      <t xml:space="preserve"> Change this to have excess</t>
    </r>
  </si>
  <si>
    <t>Minimum volume needed</t>
  </si>
  <si>
    <r>
      <t>1</t>
    </r>
    <r>
      <rPr>
        <vertAlign val="superscript"/>
        <sz val="11"/>
        <rFont val="Arial"/>
        <family val="2"/>
      </rPr>
      <t>st</t>
    </r>
  </si>
  <si>
    <r>
      <t>2</t>
    </r>
    <r>
      <rPr>
        <vertAlign val="superscript"/>
        <sz val="11"/>
        <rFont val="Arial"/>
        <family val="2"/>
      </rPr>
      <t>nd</t>
    </r>
  </si>
  <si>
    <r>
      <t>3</t>
    </r>
    <r>
      <rPr>
        <vertAlign val="superscript"/>
        <sz val="11"/>
        <rFont val="Arial"/>
        <family val="2"/>
      </rPr>
      <t>rd</t>
    </r>
  </si>
  <si>
    <r>
      <t>4</t>
    </r>
    <r>
      <rPr>
        <vertAlign val="superscript"/>
        <sz val="11"/>
        <rFont val="Arial"/>
        <family val="2"/>
      </rPr>
      <t>th</t>
    </r>
  </si>
  <si>
    <r>
      <t>Vol</t>
    </r>
    <r>
      <rPr>
        <sz val="9"/>
        <color theme="1"/>
        <rFont val="Calibri"/>
        <family val="2"/>
        <scheme val="minor"/>
      </rPr>
      <t xml:space="preserve"> (mL)</t>
    </r>
  </si>
  <si>
    <t>µL zirconia</t>
  </si>
  <si>
    <t>s or min</t>
  </si>
  <si>
    <t>Type</t>
  </si>
  <si>
    <t>1 aliquot = 400 mL of culture</t>
  </si>
  <si>
    <t>Time Minutes (min) or Seconds (s)   - Vol in mL</t>
  </si>
  <si>
    <t>conc µg/µL</t>
  </si>
  <si>
    <t>1. Growth and Thiolation</t>
  </si>
  <si>
    <t>Sample #</t>
  </si>
  <si>
    <t>2. RNA Extraction</t>
  </si>
  <si>
    <t xml:space="preserve"> Extract supernate to new tube</t>
  </si>
  <si>
    <t>3. Biotinylation</t>
  </si>
  <si>
    <t>1st NaTM</t>
  </si>
  <si>
    <t>2nd 1 M NaPi</t>
  </si>
  <si>
    <t>3rd 10% SDS</t>
  </si>
  <si>
    <t>Sample name</t>
  </si>
  <si>
    <t>vol to use (µL)</t>
  </si>
  <si>
    <t>RNA to lable</t>
  </si>
  <si>
    <t>Stored</t>
  </si>
  <si>
    <r>
      <rPr>
        <sz val="11"/>
        <color theme="1"/>
        <rFont val="Calibri"/>
        <family val="2"/>
        <scheme val="minor"/>
      </rPr>
      <t>2.2</t>
    </r>
    <r>
      <rPr>
        <i/>
        <sz val="11"/>
        <color theme="1"/>
        <rFont val="Calibri"/>
        <family val="2"/>
        <scheme val="minor"/>
      </rPr>
      <t xml:space="preserve"> S. pombe </t>
    </r>
    <r>
      <rPr>
        <sz val="11"/>
        <color theme="1"/>
        <rFont val="Calibri"/>
        <family val="2"/>
        <scheme val="minor"/>
      </rPr>
      <t>spike (Optional)</t>
    </r>
  </si>
  <si>
    <t>2.4 AE buffer</t>
  </si>
  <si>
    <t>Spin &gt;13,000 x g</t>
  </si>
  <si>
    <r>
      <t>4.1 Redisolve the RNA in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</si>
  <si>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4.2 Measure the concentration of the RNA and adjust volumes to use. See form to right</t>
  </si>
  <si>
    <t>4.2 Sample Volumes</t>
  </si>
  <si>
    <r>
      <rPr>
        <b/>
        <sz val="11"/>
        <color theme="1"/>
        <rFont val="Calibri"/>
        <family val="2"/>
        <scheme val="minor"/>
      </rPr>
      <t>Wash</t>
    </r>
    <r>
      <rPr>
        <sz val="11"/>
        <color theme="1"/>
        <rFont val="Calibri"/>
        <family val="2"/>
        <scheme val="minor"/>
      </rPr>
      <t xml:space="preserve"> - spin 1500 x g, 1min remove fluid then add 1x TE pH7.0. Repeat 3 times</t>
    </r>
  </si>
  <si>
    <r>
      <t>1.3 OD</t>
    </r>
    <r>
      <rPr>
        <b/>
        <vertAlign val="subscript"/>
        <sz val="11"/>
        <color theme="1"/>
        <rFont val="Calibri"/>
        <family val="2"/>
        <scheme val="minor"/>
      </rPr>
      <t>600</t>
    </r>
  </si>
  <si>
    <r>
      <t xml:space="preserve">1.5 </t>
    </r>
    <r>
      <rPr>
        <b/>
        <i/>
        <sz val="11"/>
        <color theme="1"/>
        <rFont val="Calibri"/>
        <family val="2"/>
        <scheme val="minor"/>
      </rPr>
      <t>S. pombe</t>
    </r>
    <r>
      <rPr>
        <b/>
        <sz val="11"/>
        <color theme="1"/>
        <rFont val="Calibri"/>
        <family val="2"/>
        <scheme val="minor"/>
      </rPr>
      <t xml:space="preserve"> spike</t>
    </r>
  </si>
  <si>
    <t>1.6 β-est</t>
  </si>
  <si>
    <t>1.6 IAA</t>
  </si>
  <si>
    <t>1.7 4tU</t>
  </si>
  <si>
    <t>1.7 Uridine</t>
  </si>
  <si>
    <t>1.7 Samples taken and put into</t>
  </si>
  <si>
    <r>
      <rPr>
        <i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x1000</t>
    </r>
  </si>
  <si>
    <t>1.11 Span</t>
  </si>
  <si>
    <t>1.11 Supernate removed</t>
  </si>
  <si>
    <r>
      <t>1.11 Resuspend in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</si>
  <si>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1.12 Transfered to screwcap tube</t>
  </si>
  <si>
    <t xml:space="preserve">1.12 Span </t>
  </si>
  <si>
    <t>Storage at -80 °C</t>
  </si>
  <si>
    <r>
      <t xml:space="preserve">sec  &gt;13,000 x </t>
    </r>
    <r>
      <rPr>
        <i/>
        <sz val="11"/>
        <color theme="1"/>
        <rFont val="Calibri"/>
        <family val="2"/>
        <scheme val="minor"/>
      </rPr>
      <t>g</t>
    </r>
  </si>
  <si>
    <t>2.4 SDS [10%]</t>
  </si>
  <si>
    <t>2.6 Phenol, low pH</t>
  </si>
  <si>
    <t>2.7 Lyse in Beadbeater</t>
  </si>
  <si>
    <t>2.8 Dry Ice</t>
  </si>
  <si>
    <r>
      <t xml:space="preserve">2.8 Spin &gt;13,000 x </t>
    </r>
    <r>
      <rPr>
        <i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(room temp)</t>
    </r>
  </si>
  <si>
    <r>
      <t>2.9 Phenol:CHCl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5:1, low pH</t>
    </r>
  </si>
  <si>
    <r>
      <t>2.9 CHCl</t>
    </r>
    <r>
      <rPr>
        <vertAlign val="subscript"/>
        <sz val="11"/>
        <color theme="1"/>
        <rFont val="Calibri"/>
        <family val="2"/>
        <scheme val="minor"/>
      </rPr>
      <t>3</t>
    </r>
  </si>
  <si>
    <t>2.10 LiCl [10M]</t>
  </si>
  <si>
    <r>
      <t>2.11 Spin &gt;13,000 x</t>
    </r>
    <r>
      <rPr>
        <i/>
        <sz val="11"/>
        <color theme="1"/>
        <rFont val="Calibri"/>
        <family val="2"/>
        <scheme val="minor"/>
      </rPr>
      <t xml:space="preserve"> g</t>
    </r>
  </si>
  <si>
    <t>Wash 70% EtOH</t>
  </si>
  <si>
    <t>2.12 Resuspend 1x TE pH7.0</t>
  </si>
  <si>
    <t>Ensure complete resuspension and transfer to 0.2ml tube strip</t>
  </si>
  <si>
    <t>3.1 Begin incubation</t>
  </si>
  <si>
    <r>
      <t xml:space="preserve">3.1 </t>
    </r>
    <r>
      <rPr>
        <sz val="11"/>
        <color theme="0" tint="-0.34998626667073579"/>
        <rFont val="Calibri"/>
        <family val="2"/>
        <scheme val="minor"/>
      </rPr>
      <t>HPDP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theme="0" tint="-0.34998626667073579"/>
        <rFont val="Calibri"/>
        <family val="2"/>
        <scheme val="minor"/>
      </rPr>
      <t>MTS</t>
    </r>
    <r>
      <rPr>
        <sz val="11"/>
        <color theme="1"/>
        <rFont val="Calibri"/>
        <family val="2"/>
        <scheme val="minor"/>
      </rPr>
      <t xml:space="preserve"> biotin</t>
    </r>
  </si>
  <si>
    <t>Incubation</t>
  </si>
  <si>
    <t>3.2 Prepare Zeba columns during incubation</t>
  </si>
  <si>
    <t>3.3 After incubation put column in a new tube, add RNA</t>
  </si>
  <si>
    <r>
      <t xml:space="preserve">Spin  1500 x </t>
    </r>
    <r>
      <rPr>
        <i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 min</t>
    </r>
  </si>
  <si>
    <t>3.4 Precipitate</t>
  </si>
  <si>
    <r>
      <t>Spin &gt;13,000 x</t>
    </r>
    <r>
      <rPr>
        <i/>
        <sz val="11"/>
        <color theme="1"/>
        <rFont val="Calibri"/>
        <family val="2"/>
        <scheme val="minor"/>
      </rPr>
      <t xml:space="preserve"> g</t>
    </r>
  </si>
  <si>
    <t>3.5 &amp; 3.6 Wash 80% EtOH</t>
  </si>
  <si>
    <t>4.4 Add Beadbuffer</t>
  </si>
  <si>
    <t>4.6 Bead aliquot</t>
  </si>
  <si>
    <t xml:space="preserve">4.7 Wash </t>
  </si>
  <si>
    <t>4.8 Block</t>
  </si>
  <si>
    <t xml:space="preserve">Wash as 4.7 </t>
  </si>
  <si>
    <t>4.9 Add Sample</t>
  </si>
  <si>
    <t>Incubate</t>
  </si>
  <si>
    <t>4.10 Na acetate 3 M pH 5.3</t>
  </si>
  <si>
    <t>4.10 Glycogen 20 mg/mL</t>
  </si>
  <si>
    <t>4.13 Elution 1</t>
  </si>
  <si>
    <t>4.14 Elution 2</t>
  </si>
  <si>
    <t>4.15 Final bead removal, transfer to a freash tube</t>
  </si>
  <si>
    <t>4.16 Ethanol precipitate</t>
  </si>
  <si>
    <r>
      <t>Spin</t>
    </r>
    <r>
      <rPr>
        <sz val="11"/>
        <color theme="0" tint="-0.249977111117893"/>
        <rFont val="Calibri"/>
        <family val="2"/>
        <scheme val="minor"/>
      </rPr>
      <t xml:space="preserve">     &gt;13     </t>
    </r>
    <r>
      <rPr>
        <sz val="11"/>
        <color theme="1"/>
        <rFont val="Calibri"/>
        <family val="2"/>
        <scheme val="minor"/>
      </rPr>
      <t>krpm</t>
    </r>
  </si>
  <si>
    <t>4.17 Wash 70% EtOH</t>
  </si>
  <si>
    <t>4.18 Resuspend TE + RNase inhibitor</t>
  </si>
  <si>
    <t>4.5 Ammount of Bead Buffer to make up</t>
  </si>
  <si>
    <t>4.5 Make Bead Buffer, see form to far right</t>
  </si>
  <si>
    <r>
      <t>Add to sample (µL)</t>
    </r>
    <r>
      <rPr>
        <sz val="10"/>
        <rFont val="Arial"/>
        <family val="2"/>
      </rPr>
      <t xml:space="preserve"> (in this order)</t>
    </r>
  </si>
  <si>
    <t>4.10 and Wash as 4.7 with  Bead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</si>
</sst>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1 in &quot;General"/>
    <numFmt numFmtId="165" formatCode="0.0"/>
    <numFmt numFmtId="166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00B05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B050"/>
      <name val="Calibri"/>
      <family val="2"/>
    </font>
    <font>
      <vertAlign val="superscript"/>
      <sz val="11"/>
      <name val="Arial"/>
      <family val="2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0" fillId="0" borderId="3" xfId="0" applyFill="1" applyBorder="1"/>
    <xf numFmtId="0" fontId="0" fillId="0" borderId="0" xfId="0" applyFill="1"/>
    <xf numFmtId="0" fontId="0" fillId="0" borderId="8" xfId="0" applyBorder="1"/>
    <xf numFmtId="0" fontId="0" fillId="2" borderId="8" xfId="0" applyFill="1" applyBorder="1"/>
    <xf numFmtId="0" fontId="0" fillId="3" borderId="8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18" xfId="0" applyFont="1" applyBorder="1"/>
    <xf numFmtId="0" fontId="0" fillId="0" borderId="22" xfId="0" applyBorder="1"/>
    <xf numFmtId="0" fontId="0" fillId="0" borderId="24" xfId="0" applyBorder="1"/>
    <xf numFmtId="0" fontId="0" fillId="0" borderId="26" xfId="0" applyBorder="1"/>
    <xf numFmtId="0" fontId="1" fillId="0" borderId="23" xfId="0" applyFont="1" applyBorder="1"/>
    <xf numFmtId="0" fontId="0" fillId="0" borderId="27" xfId="0" applyBorder="1"/>
    <xf numFmtId="0" fontId="1" fillId="2" borderId="25" xfId="0" applyFont="1" applyFill="1" applyBorder="1"/>
    <xf numFmtId="0" fontId="0" fillId="2" borderId="27" xfId="0" applyFill="1" applyBorder="1"/>
    <xf numFmtId="0" fontId="1" fillId="5" borderId="23" xfId="0" applyFont="1" applyFill="1" applyBorder="1"/>
    <xf numFmtId="0" fontId="0" fillId="0" borderId="27" xfId="0" applyFill="1" applyBorder="1"/>
    <xf numFmtId="0" fontId="1" fillId="3" borderId="25" xfId="0" applyFont="1" applyFill="1" applyBorder="1"/>
    <xf numFmtId="0" fontId="0" fillId="3" borderId="27" xfId="0" applyFill="1" applyBorder="1"/>
    <xf numFmtId="0" fontId="3" fillId="4" borderId="28" xfId="0" applyFont="1" applyFill="1" applyBorder="1"/>
    <xf numFmtId="0" fontId="2" fillId="4" borderId="29" xfId="0" applyFont="1" applyFill="1" applyBorder="1"/>
    <xf numFmtId="0" fontId="4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1" xfId="0" applyBorder="1" applyAlignment="1">
      <alignment horizontal="right"/>
    </xf>
    <xf numFmtId="0" fontId="0" fillId="0" borderId="31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8" xfId="0" applyBorder="1"/>
    <xf numFmtId="0" fontId="0" fillId="0" borderId="39" xfId="0" applyBorder="1"/>
    <xf numFmtId="0" fontId="0" fillId="0" borderId="3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4" xfId="0" applyFill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0" fillId="0" borderId="39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1" xfId="0" applyFont="1" applyBorder="1"/>
    <xf numFmtId="0" fontId="1" fillId="0" borderId="0" xfId="0" applyFont="1" applyBorder="1" applyAlignment="1">
      <alignment horizontal="right" vertical="center"/>
    </xf>
    <xf numFmtId="0" fontId="0" fillId="0" borderId="42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4" xfId="0" applyBorder="1" applyAlignment="1">
      <alignment horizontal="right"/>
    </xf>
    <xf numFmtId="0" fontId="4" fillId="0" borderId="31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Fill="1" applyBorder="1"/>
    <xf numFmtId="0" fontId="8" fillId="0" borderId="27" xfId="0" applyFont="1" applyBorder="1" applyAlignment="1">
      <alignment horizontal="left" vertical="top"/>
    </xf>
    <xf numFmtId="0" fontId="0" fillId="0" borderId="44" xfId="0" applyBorder="1" applyAlignment="1">
      <alignment horizontal="left"/>
    </xf>
    <xf numFmtId="0" fontId="0" fillId="0" borderId="33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0" fillId="0" borderId="50" xfId="0" applyFill="1" applyBorder="1" applyAlignment="1">
      <alignment horizontal="right"/>
    </xf>
    <xf numFmtId="0" fontId="7" fillId="0" borderId="4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3" borderId="1" xfId="0" applyNumberFormat="1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164" fontId="7" fillId="4" borderId="2" xfId="0" applyNumberFormat="1" applyFont="1" applyFill="1" applyBorder="1"/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49" xfId="0" applyBorder="1"/>
    <xf numFmtId="0" fontId="5" fillId="0" borderId="4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39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8" fillId="0" borderId="52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top"/>
    </xf>
    <xf numFmtId="0" fontId="0" fillId="0" borderId="31" xfId="0" applyFont="1" applyBorder="1" applyAlignment="1">
      <alignment horizontal="left" vertical="center"/>
    </xf>
    <xf numFmtId="0" fontId="10" fillId="0" borderId="0" xfId="1"/>
    <xf numFmtId="0" fontId="10" fillId="0" borderId="0" xfId="1" applyBorder="1"/>
    <xf numFmtId="0" fontId="12" fillId="0" borderId="0" xfId="1" applyFont="1" applyBorder="1" applyAlignment="1">
      <alignment vertical="center"/>
    </xf>
    <xf numFmtId="0" fontId="10" fillId="0" borderId="57" xfId="1" applyBorder="1"/>
    <xf numFmtId="0" fontId="11" fillId="0" borderId="58" xfId="1" applyFont="1" applyBorder="1" applyAlignment="1">
      <alignment wrapText="1"/>
    </xf>
    <xf numFmtId="0" fontId="11" fillId="0" borderId="0" xfId="1" applyFont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0" fontId="11" fillId="0" borderId="61" xfId="1" applyFont="1" applyBorder="1" applyAlignment="1">
      <alignment horizontal="right" wrapText="1"/>
    </xf>
    <xf numFmtId="0" fontId="10" fillId="0" borderId="58" xfId="1" applyFont="1" applyBorder="1" applyAlignment="1">
      <alignment horizontal="left"/>
    </xf>
    <xf numFmtId="166" fontId="10" fillId="0" borderId="0" xfId="1" applyNumberFormat="1" applyFont="1" applyBorder="1"/>
    <xf numFmtId="2" fontId="10" fillId="0" borderId="0" xfId="1" applyNumberFormat="1" applyBorder="1"/>
    <xf numFmtId="0" fontId="10" fillId="0" borderId="0" xfId="1" applyNumberFormat="1" applyBorder="1"/>
    <xf numFmtId="165" fontId="10" fillId="0" borderId="61" xfId="1" applyNumberFormat="1" applyBorder="1"/>
    <xf numFmtId="0" fontId="12" fillId="0" borderId="0" xfId="1" applyFont="1" applyFill="1" applyBorder="1" applyAlignment="1">
      <alignment vertical="center"/>
    </xf>
    <xf numFmtId="0" fontId="12" fillId="0" borderId="0" xfId="1" applyFont="1" applyBorder="1"/>
    <xf numFmtId="0" fontId="10" fillId="0" borderId="0" xfId="1" applyFont="1"/>
    <xf numFmtId="0" fontId="8" fillId="0" borderId="63" xfId="0" applyFont="1" applyBorder="1" applyAlignment="1">
      <alignment horizontal="left" vertical="top"/>
    </xf>
    <xf numFmtId="0" fontId="8" fillId="0" borderId="64" xfId="0" applyFont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40" xfId="0" applyBorder="1"/>
    <xf numFmtId="0" fontId="0" fillId="0" borderId="36" xfId="0" applyBorder="1"/>
    <xf numFmtId="0" fontId="0" fillId="0" borderId="17" xfId="0" applyBorder="1"/>
    <xf numFmtId="0" fontId="0" fillId="0" borderId="39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44" xfId="0" applyFont="1" applyFill="1" applyBorder="1"/>
    <xf numFmtId="0" fontId="0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1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1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center"/>
    </xf>
    <xf numFmtId="14" fontId="5" fillId="0" borderId="17" xfId="0" applyNumberFormat="1" applyFont="1" applyBorder="1" applyAlignment="1"/>
    <xf numFmtId="14" fontId="5" fillId="0" borderId="40" xfId="0" applyNumberFormat="1" applyFont="1" applyBorder="1" applyAlignment="1"/>
    <xf numFmtId="0" fontId="1" fillId="0" borderId="13" xfId="0" applyFont="1" applyBorder="1" applyAlignment="1">
      <alignment horizontal="right" vertical="center"/>
    </xf>
    <xf numFmtId="0" fontId="0" fillId="0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18" fillId="6" borderId="2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27" xfId="0" applyFill="1" applyBorder="1"/>
    <xf numFmtId="164" fontId="6" fillId="6" borderId="1" xfId="0" applyNumberFormat="1" applyFont="1" applyFill="1" applyBorder="1"/>
    <xf numFmtId="0" fontId="19" fillId="0" borderId="31" xfId="0" applyFont="1" applyBorder="1"/>
    <xf numFmtId="0" fontId="0" fillId="0" borderId="31" xfId="0" applyFont="1" applyBorder="1" applyAlignment="1">
      <alignment vertical="center"/>
    </xf>
    <xf numFmtId="0" fontId="12" fillId="0" borderId="58" xfId="1" applyFont="1" applyFill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Border="1"/>
    <xf numFmtId="0" fontId="12" fillId="0" borderId="68" xfId="1" applyFont="1" applyFill="1" applyBorder="1"/>
    <xf numFmtId="0" fontId="10" fillId="0" borderId="3" xfId="1" applyBorder="1"/>
    <xf numFmtId="0" fontId="12" fillId="0" borderId="3" xfId="1" applyFont="1" applyFill="1" applyBorder="1"/>
    <xf numFmtId="0" fontId="12" fillId="0" borderId="3" xfId="1" applyFont="1" applyBorder="1"/>
    <xf numFmtId="0" fontId="10" fillId="0" borderId="61" xfId="1" applyBorder="1"/>
    <xf numFmtId="0" fontId="10" fillId="0" borderId="67" xfId="1" applyBorder="1"/>
    <xf numFmtId="0" fontId="0" fillId="0" borderId="31" xfId="0" applyBorder="1" applyAlignment="1">
      <alignment vertical="center"/>
    </xf>
    <xf numFmtId="0" fontId="0" fillId="0" borderId="36" xfId="0" applyBorder="1" applyAlignment="1">
      <alignment vertical="center"/>
    </xf>
    <xf numFmtId="0" fontId="22" fillId="0" borderId="54" xfId="1" applyFont="1" applyBorder="1"/>
    <xf numFmtId="0" fontId="10" fillId="0" borderId="55" xfId="1" applyBorder="1"/>
    <xf numFmtId="0" fontId="1" fillId="0" borderId="55" xfId="0" applyFont="1" applyBorder="1" applyAlignment="1">
      <alignment horizontal="right" vertical="center"/>
    </xf>
    <xf numFmtId="0" fontId="10" fillId="0" borderId="60" xfId="1" applyBorder="1"/>
    <xf numFmtId="0" fontId="22" fillId="0" borderId="59" xfId="1" applyFont="1" applyBorder="1"/>
    <xf numFmtId="0" fontId="22" fillId="0" borderId="56" xfId="1" applyFont="1" applyBorder="1"/>
    <xf numFmtId="0" fontId="22" fillId="0" borderId="56" xfId="1" applyFont="1" applyBorder="1" applyAlignment="1"/>
    <xf numFmtId="0" fontId="22" fillId="0" borderId="56" xfId="1" applyFont="1" applyBorder="1" applyAlignment="1">
      <alignment horizontal="right"/>
    </xf>
    <xf numFmtId="0" fontId="12" fillId="0" borderId="71" xfId="1" applyFont="1" applyBorder="1" applyAlignment="1">
      <alignment horizontal="left" vertical="center"/>
    </xf>
    <xf numFmtId="0" fontId="12" fillId="0" borderId="5" xfId="1" applyFont="1" applyBorder="1"/>
    <xf numFmtId="0" fontId="12" fillId="0" borderId="5" xfId="1" applyFont="1" applyBorder="1" applyAlignment="1">
      <alignment vertical="center"/>
    </xf>
    <xf numFmtId="0" fontId="12" fillId="0" borderId="5" xfId="1" applyFont="1" applyBorder="1" applyAlignment="1">
      <alignment horizontal="right" vertical="center"/>
    </xf>
    <xf numFmtId="0" fontId="12" fillId="0" borderId="68" xfId="1" applyFont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2" fillId="0" borderId="72" xfId="1" applyFont="1" applyBorder="1"/>
    <xf numFmtId="0" fontId="12" fillId="0" borderId="73" xfId="1" applyFont="1" applyBorder="1"/>
    <xf numFmtId="0" fontId="12" fillId="0" borderId="73" xfId="1" applyNumberFormat="1" applyFont="1" applyBorder="1"/>
    <xf numFmtId="10" fontId="12" fillId="0" borderId="73" xfId="1" applyNumberFormat="1" applyFont="1" applyBorder="1"/>
    <xf numFmtId="0" fontId="10" fillId="0" borderId="74" xfId="1" applyBorder="1"/>
    <xf numFmtId="0" fontId="10" fillId="0" borderId="75" xfId="1" applyBorder="1"/>
    <xf numFmtId="0" fontId="12" fillId="3" borderId="5" xfId="1" applyFont="1" applyFill="1" applyBorder="1" applyAlignment="1">
      <alignment vertical="center"/>
    </xf>
    <xf numFmtId="0" fontId="12" fillId="3" borderId="3" xfId="1" applyFont="1" applyFill="1" applyBorder="1"/>
    <xf numFmtId="0" fontId="12" fillId="3" borderId="73" xfId="1" applyFont="1" applyFill="1" applyBorder="1"/>
    <xf numFmtId="0" fontId="12" fillId="5" borderId="69" xfId="1" applyFont="1" applyFill="1" applyBorder="1" applyAlignment="1">
      <alignment vertical="center"/>
    </xf>
    <xf numFmtId="0" fontId="12" fillId="5" borderId="11" xfId="1" applyFont="1" applyFill="1" applyBorder="1"/>
    <xf numFmtId="0" fontId="12" fillId="5" borderId="70" xfId="1" applyFont="1" applyFill="1" applyBorder="1"/>
    <xf numFmtId="0" fontId="0" fillId="0" borderId="31" xfId="0" applyFont="1" applyBorder="1" applyAlignment="1">
      <alignment horizontal="left" vertical="center"/>
    </xf>
    <xf numFmtId="0" fontId="14" fillId="0" borderId="5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17" xfId="0" applyFill="1" applyBorder="1"/>
    <xf numFmtId="0" fontId="1" fillId="0" borderId="17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right" vertical="center" wrapText="1"/>
    </xf>
    <xf numFmtId="0" fontId="0" fillId="0" borderId="33" xfId="0" applyFont="1" applyBorder="1"/>
    <xf numFmtId="0" fontId="5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76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0" borderId="77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64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7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6" borderId="8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39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45" xfId="0" applyBorder="1" applyAlignment="1">
      <alignment horizontal="center" vertical="center" textRotation="180"/>
    </xf>
    <xf numFmtId="0" fontId="0" fillId="0" borderId="46" xfId="0" applyBorder="1" applyAlignment="1">
      <alignment horizontal="center" vertical="center" textRotation="180"/>
    </xf>
    <xf numFmtId="0" fontId="0" fillId="0" borderId="47" xfId="0" applyBorder="1" applyAlignment="1">
      <alignment horizontal="center" vertical="center" textRotation="18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14" fontId="5" fillId="0" borderId="17" xfId="0" applyNumberFormat="1" applyFont="1" applyBorder="1" applyAlignment="1">
      <alignment horizontal="center" vertical="center"/>
    </xf>
    <xf numFmtId="14" fontId="5" fillId="0" borderId="39" xfId="0" applyNumberFormat="1" applyFont="1" applyBorder="1" applyAlignment="1">
      <alignment horizontal="center" vertical="center"/>
    </xf>
    <xf numFmtId="14" fontId="5" fillId="0" borderId="40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2" borderId="8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3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0" fillId="0" borderId="31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1" fillId="0" borderId="41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42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top" wrapText="1"/>
    </xf>
    <xf numFmtId="0" fontId="0" fillId="0" borderId="13" xfId="0" applyFill="1" applyBorder="1" applyAlignment="1">
      <alignment horizontal="right" vertical="center"/>
    </xf>
    <xf numFmtId="0" fontId="14" fillId="0" borderId="5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0" fillId="0" borderId="61" xfId="1" applyBorder="1" applyAlignment="1">
      <alignment horizontal="center" vertical="center" wrapText="1"/>
    </xf>
    <xf numFmtId="0" fontId="10" fillId="0" borderId="67" xfId="1" applyBorder="1" applyAlignment="1">
      <alignment horizontal="center" vertical="center" wrapText="1"/>
    </xf>
    <xf numFmtId="0" fontId="11" fillId="0" borderId="56" xfId="1" applyFont="1" applyBorder="1" applyAlignment="1">
      <alignment horizontal="center" wrapText="1"/>
    </xf>
    <xf numFmtId="0" fontId="11" fillId="0" borderId="57" xfId="1" applyFont="1" applyBorder="1" applyAlignment="1">
      <alignment horizontal="center" wrapText="1"/>
    </xf>
    <xf numFmtId="0" fontId="11" fillId="0" borderId="59" xfId="1" applyFont="1" applyBorder="1" applyAlignment="1">
      <alignment horizontal="center" wrapText="1"/>
    </xf>
    <xf numFmtId="0" fontId="12" fillId="0" borderId="58" xfId="1" applyFont="1" applyBorder="1" applyAlignment="1">
      <alignment horizontal="left" wrapText="1"/>
    </xf>
    <xf numFmtId="0" fontId="12" fillId="0" borderId="0" xfId="1" applyFont="1" applyBorder="1" applyAlignment="1">
      <alignment horizontal="left" wrapText="1"/>
    </xf>
    <xf numFmtId="0" fontId="17" fillId="0" borderId="59" xfId="1" applyFont="1" applyBorder="1" applyAlignment="1">
      <alignment horizontal="left" vertical="center" wrapText="1"/>
    </xf>
    <xf numFmtId="0" fontId="17" fillId="0" borderId="56" xfId="1" applyFont="1" applyBorder="1" applyAlignment="1">
      <alignment horizontal="left" vertical="center" wrapText="1"/>
    </xf>
    <xf numFmtId="0" fontId="17" fillId="0" borderId="58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 wrapText="1"/>
    </xf>
    <xf numFmtId="14" fontId="5" fillId="0" borderId="55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3" fillId="0" borderId="59" xfId="1" applyFont="1" applyBorder="1" applyAlignment="1">
      <alignment horizontal="left" vertical="center" wrapText="1"/>
    </xf>
    <xf numFmtId="0" fontId="13" fillId="0" borderId="66" xfId="1" applyFont="1" applyBorder="1" applyAlignment="1">
      <alignment horizontal="left" vertical="center" wrapText="1"/>
    </xf>
    <xf numFmtId="165" fontId="13" fillId="0" borderId="56" xfId="1" applyNumberFormat="1" applyFont="1" applyBorder="1" applyAlignment="1">
      <alignment horizontal="center" vertical="center"/>
    </xf>
    <xf numFmtId="165" fontId="13" fillId="0" borderId="62" xfId="1" applyNumberFormat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 wrapText="1"/>
    </xf>
    <xf numFmtId="0" fontId="0" fillId="0" borderId="31" xfId="0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7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8" fillId="0" borderId="42" xfId="0" applyFont="1" applyBorder="1" applyAlignment="1">
      <alignment horizontal="left" vertical="top"/>
    </xf>
    <xf numFmtId="0" fontId="0" fillId="0" borderId="78" xfId="0" applyBorder="1"/>
    <xf numFmtId="0" fontId="13" fillId="0" borderId="54" xfId="1" applyFont="1" applyBorder="1" applyAlignment="1">
      <alignment horizontal="left" vertical="center"/>
    </xf>
    <xf numFmtId="0" fontId="13" fillId="0" borderId="55" xfId="1" applyFont="1" applyBorder="1" applyAlignment="1">
      <alignment horizontal="left" vertical="center"/>
    </xf>
    <xf numFmtId="0" fontId="13" fillId="0" borderId="56" xfId="1" applyFont="1" applyBorder="1" applyAlignment="1">
      <alignment vertical="center"/>
    </xf>
    <xf numFmtId="0" fontId="13" fillId="0" borderId="57" xfId="1" applyFont="1" applyBorder="1" applyAlignment="1">
      <alignment vertical="center"/>
    </xf>
    <xf numFmtId="0" fontId="13" fillId="0" borderId="54" xfId="1" applyFont="1" applyBorder="1" applyAlignment="1">
      <alignment horizontal="left" vertical="center"/>
    </xf>
    <xf numFmtId="0" fontId="13" fillId="0" borderId="55" xfId="1" applyFont="1" applyBorder="1" applyAlignment="1">
      <alignment horizontal="right" vertical="center"/>
    </xf>
    <xf numFmtId="165" fontId="13" fillId="0" borderId="56" xfId="1" applyNumberFormat="1" applyFont="1" applyBorder="1" applyAlignment="1">
      <alignment vertical="center"/>
    </xf>
    <xf numFmtId="0" fontId="13" fillId="0" borderId="60" xfId="1" applyFont="1" applyBorder="1" applyAlignment="1">
      <alignment vertical="center"/>
    </xf>
    <xf numFmtId="0" fontId="11" fillId="0" borderId="58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0" fillId="0" borderId="0" xfId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</cellXfs>
  <cellStyles count="3">
    <cellStyle name="Normal" xfId="0" builtinId="0"/>
    <cellStyle name="Normal 2" xfId="1"/>
    <cellStyle name="Percent 2" xfId="2"/>
  </cellStyles>
  <dxfs count="6">
    <dxf>
      <font>
        <color rgb="FFFF0000"/>
      </font>
    </dxf>
    <dxf>
      <font>
        <color rgb="FF46DA6D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barrass\My%20Documents\MolBiol\Solu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arrass\Documents\Form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tion"/>
      <sheetName val="Calcs"/>
      <sheetName val="Serial Dils"/>
      <sheetName val="Mix"/>
      <sheetName val="Solus"/>
      <sheetName val="Copy Control"/>
      <sheetName val="Mol Wts"/>
      <sheetName val="Dilutions"/>
      <sheetName val="Dil, no H2O"/>
      <sheetName val="Solutions"/>
      <sheetName val="Solution"/>
    </sheetNames>
    <sheetDataSet>
      <sheetData sheetId="0"/>
      <sheetData sheetId="1"/>
      <sheetData sheetId="2">
        <row r="15">
          <cell r="E15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ls"/>
      <sheetName val="media"/>
      <sheetName val="Master Mix"/>
      <sheetName val="PCR Fusion"/>
      <sheetName val="_xltb_storage_"/>
      <sheetName val="PCR Taq"/>
      <sheetName val="bioanalyser for QPCR (2)"/>
      <sheetName val="A260 for QPCR"/>
      <sheetName val="QPCR 96"/>
      <sheetName val="QPCR 384"/>
      <sheetName val="QPCR 384 (2)"/>
      <sheetName val="Biotinylation"/>
      <sheetName val="Post Biotinylation"/>
      <sheetName val="Post Biotinylation (2)"/>
      <sheetName val="RT reaction"/>
      <sheetName val="Primer Extention"/>
      <sheetName val="A260"/>
      <sheetName val="Solus"/>
      <sheetName val="RestrictionDigest"/>
      <sheetName val="Res Enz"/>
      <sheetName val="Sequencing"/>
      <sheetName val="Mix"/>
      <sheetName val="Gel"/>
      <sheetName val="Mcrowell"/>
      <sheetName val="Rack"/>
      <sheetName val="Serial Dils"/>
      <sheetName val="Aux"/>
    </sheetNames>
    <sheetDataSet>
      <sheetData sheetId="0">
        <row r="1">
          <cell r="J1" t="str">
            <v>Range</v>
          </cell>
          <cell r="K1" t="str">
            <v>Prefix</v>
          </cell>
          <cell r="L1" t="str">
            <v>Multiplier</v>
          </cell>
        </row>
        <row r="2">
          <cell r="J2">
            <v>1.0000000000000001E-30</v>
          </cell>
          <cell r="K2" t="str">
            <v>z</v>
          </cell>
          <cell r="L2">
            <v>1E+21</v>
          </cell>
        </row>
        <row r="3">
          <cell r="J3">
            <v>1.0000000000000001E-29</v>
          </cell>
          <cell r="K3" t="str">
            <v>z</v>
          </cell>
          <cell r="L3">
            <v>1E+21</v>
          </cell>
        </row>
        <row r="4">
          <cell r="J4">
            <v>1.0000000000000001E-28</v>
          </cell>
          <cell r="K4" t="str">
            <v>z</v>
          </cell>
          <cell r="L4">
            <v>1E+21</v>
          </cell>
        </row>
        <row r="5">
          <cell r="J5">
            <v>1E-27</v>
          </cell>
          <cell r="K5" t="str">
            <v>z</v>
          </cell>
          <cell r="L5">
            <v>1E+21</v>
          </cell>
        </row>
        <row r="6">
          <cell r="J6">
            <v>1E-26</v>
          </cell>
          <cell r="K6" t="str">
            <v>z</v>
          </cell>
          <cell r="L6">
            <v>1E+21</v>
          </cell>
        </row>
        <row r="7">
          <cell r="J7">
            <v>1.0000000000000002E-25</v>
          </cell>
          <cell r="K7" t="str">
            <v>z</v>
          </cell>
          <cell r="L7">
            <v>1E+21</v>
          </cell>
        </row>
        <row r="8">
          <cell r="J8">
            <v>1.0000000000000001E-24</v>
          </cell>
          <cell r="K8" t="str">
            <v>z</v>
          </cell>
          <cell r="L8">
            <v>1E+21</v>
          </cell>
        </row>
        <row r="9">
          <cell r="J9">
            <v>1.0000000000000001E-23</v>
          </cell>
          <cell r="K9" t="str">
            <v>z</v>
          </cell>
          <cell r="L9">
            <v>1E+21</v>
          </cell>
        </row>
        <row r="10">
          <cell r="J10">
            <v>1E-22</v>
          </cell>
          <cell r="K10" t="str">
            <v>z</v>
          </cell>
          <cell r="L10">
            <v>1E+21</v>
          </cell>
        </row>
        <row r="11">
          <cell r="J11">
            <v>1.0000000000000001E-21</v>
          </cell>
          <cell r="K11" t="str">
            <v>z</v>
          </cell>
          <cell r="L11">
            <v>1E+21</v>
          </cell>
        </row>
        <row r="12">
          <cell r="J12">
            <v>1.0000000000000001E-20</v>
          </cell>
          <cell r="K12" t="str">
            <v>z</v>
          </cell>
          <cell r="L12">
            <v>1E+21</v>
          </cell>
        </row>
        <row r="13">
          <cell r="J13">
            <v>1.0000000000000001E-19</v>
          </cell>
          <cell r="K13" t="str">
            <v>z</v>
          </cell>
          <cell r="L13">
            <v>1E+21</v>
          </cell>
        </row>
        <row r="14">
          <cell r="J14">
            <v>1.0000000000000001E-18</v>
          </cell>
          <cell r="K14" t="str">
            <v>a</v>
          </cell>
          <cell r="L14">
            <v>1E+18</v>
          </cell>
        </row>
        <row r="15">
          <cell r="J15">
            <v>1.0000000000000001E-17</v>
          </cell>
          <cell r="K15" t="str">
            <v>a</v>
          </cell>
          <cell r="L15">
            <v>1E+18</v>
          </cell>
        </row>
        <row r="16">
          <cell r="J16">
            <v>1.0000000000000001E-16</v>
          </cell>
          <cell r="K16" t="str">
            <v>a</v>
          </cell>
          <cell r="L16">
            <v>1E+18</v>
          </cell>
        </row>
        <row r="17">
          <cell r="J17">
            <v>1.0000000000000001E-15</v>
          </cell>
          <cell r="K17" t="str">
            <v>f</v>
          </cell>
          <cell r="L17">
            <v>1000000000000000</v>
          </cell>
        </row>
        <row r="18">
          <cell r="J18">
            <v>1E-14</v>
          </cell>
          <cell r="K18" t="str">
            <v>f</v>
          </cell>
          <cell r="L18">
            <v>1000000000000000</v>
          </cell>
        </row>
        <row r="19">
          <cell r="J19">
            <v>9.999999999999999E-14</v>
          </cell>
          <cell r="K19" t="str">
            <v>f</v>
          </cell>
          <cell r="L19">
            <v>1000000000000000</v>
          </cell>
        </row>
        <row r="20">
          <cell r="J20">
            <v>9.9999999999999978E-13</v>
          </cell>
          <cell r="K20" t="str">
            <v>p</v>
          </cell>
          <cell r="L20">
            <v>1000000000000</v>
          </cell>
        </row>
        <row r="21">
          <cell r="J21">
            <v>9.9999999999999978E-12</v>
          </cell>
          <cell r="K21" t="str">
            <v>p</v>
          </cell>
          <cell r="L21">
            <v>1000000000000</v>
          </cell>
        </row>
        <row r="22">
          <cell r="J22">
            <v>9.9999999999999991E-11</v>
          </cell>
          <cell r="K22" t="str">
            <v>p</v>
          </cell>
          <cell r="L22">
            <v>1000000000000</v>
          </cell>
        </row>
        <row r="23">
          <cell r="J23">
            <v>9.9999999999999986E-10</v>
          </cell>
          <cell r="K23" t="str">
            <v>n</v>
          </cell>
          <cell r="L23">
            <v>1000000000</v>
          </cell>
        </row>
        <row r="24">
          <cell r="J24">
            <v>1E-8</v>
          </cell>
          <cell r="K24" t="str">
            <v>n</v>
          </cell>
          <cell r="L24">
            <v>1000000000</v>
          </cell>
        </row>
        <row r="25">
          <cell r="J25">
            <v>9.9999999999999995E-8</v>
          </cell>
          <cell r="K25" t="str">
            <v>n</v>
          </cell>
          <cell r="L25">
            <v>1000000000</v>
          </cell>
        </row>
        <row r="26">
          <cell r="J26">
            <v>9.9999999999999995E-7</v>
          </cell>
          <cell r="K26" t="str">
            <v>µ</v>
          </cell>
          <cell r="L26">
            <v>1000000</v>
          </cell>
        </row>
        <row r="27">
          <cell r="J27">
            <v>1.0000000000000001E-5</v>
          </cell>
          <cell r="K27" t="str">
            <v>µ</v>
          </cell>
          <cell r="L27">
            <v>1000000</v>
          </cell>
        </row>
        <row r="28">
          <cell r="J28">
            <v>1E-4</v>
          </cell>
          <cell r="K28" t="str">
            <v>µ</v>
          </cell>
          <cell r="L28">
            <v>1000000</v>
          </cell>
        </row>
        <row r="29">
          <cell r="J29">
            <v>1E-3</v>
          </cell>
          <cell r="K29" t="str">
            <v>m</v>
          </cell>
          <cell r="L29">
            <v>1000</v>
          </cell>
        </row>
        <row r="30">
          <cell r="J30">
            <v>0.01</v>
          </cell>
          <cell r="K30" t="str">
            <v>m</v>
          </cell>
          <cell r="L30">
            <v>1000</v>
          </cell>
        </row>
        <row r="31">
          <cell r="J31">
            <v>0.1</v>
          </cell>
          <cell r="K31" t="str">
            <v>m</v>
          </cell>
          <cell r="L31">
            <v>1000</v>
          </cell>
        </row>
        <row r="32">
          <cell r="J32">
            <v>1</v>
          </cell>
          <cell r="K32" t="str">
            <v>g</v>
          </cell>
          <cell r="L3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3"/>
  <sheetViews>
    <sheetView workbookViewId="0">
      <selection activeCell="D14" sqref="D14"/>
    </sheetView>
  </sheetViews>
  <sheetFormatPr defaultRowHeight="15" x14ac:dyDescent="0.25"/>
  <cols>
    <col min="1" max="1" width="11.5703125" customWidth="1"/>
    <col min="2" max="2" width="5.7109375" customWidth="1"/>
    <col min="3" max="3" width="4.85546875" customWidth="1"/>
    <col min="4" max="4" width="5.140625" customWidth="1"/>
    <col min="5" max="5" width="4.28515625" customWidth="1"/>
    <col min="6" max="6" width="8.28515625" customWidth="1"/>
    <col min="7" max="7" width="5" customWidth="1"/>
    <col min="8" max="9" width="3.5703125" customWidth="1"/>
    <col min="10" max="10" width="5" customWidth="1"/>
    <col min="11" max="12" width="3.5703125" customWidth="1"/>
    <col min="13" max="13" width="5" customWidth="1"/>
    <col min="14" max="15" width="3.5703125" customWidth="1"/>
    <col min="16" max="16" width="5" customWidth="1"/>
    <col min="17" max="18" width="3.5703125" customWidth="1"/>
    <col min="19" max="19" width="4.42578125" bestFit="1" customWidth="1"/>
  </cols>
  <sheetData>
    <row r="1" spans="1:25" ht="18.75" x14ac:dyDescent="0.3">
      <c r="A1" s="196" t="s">
        <v>90</v>
      </c>
      <c r="B1" s="197"/>
      <c r="C1" s="197"/>
      <c r="D1" s="197"/>
      <c r="E1" s="197"/>
      <c r="F1" s="198"/>
      <c r="G1" s="256" t="s">
        <v>16</v>
      </c>
      <c r="H1" s="257"/>
      <c r="I1" s="258"/>
      <c r="J1" s="256" t="s">
        <v>17</v>
      </c>
      <c r="K1" s="257"/>
      <c r="L1" s="258"/>
      <c r="M1" s="256" t="s">
        <v>18</v>
      </c>
      <c r="N1" s="257"/>
      <c r="O1" s="258"/>
      <c r="P1" s="256" t="s">
        <v>19</v>
      </c>
      <c r="Q1" s="257"/>
      <c r="R1" s="258"/>
      <c r="S1" s="14"/>
    </row>
    <row r="2" spans="1:25" ht="30" customHeight="1" x14ac:dyDescent="0.25">
      <c r="A2" s="241" t="s">
        <v>15</v>
      </c>
      <c r="B2" s="243">
        <f ca="1">TODAY()</f>
        <v>43584</v>
      </c>
      <c r="C2" s="243"/>
      <c r="D2" s="243"/>
      <c r="E2" s="244"/>
      <c r="F2" s="82" t="s">
        <v>37</v>
      </c>
      <c r="G2" s="247"/>
      <c r="H2" s="248"/>
      <c r="I2" s="249"/>
      <c r="J2" s="247"/>
      <c r="K2" s="248"/>
      <c r="L2" s="249"/>
      <c r="M2" s="247"/>
      <c r="N2" s="248"/>
      <c r="O2" s="249"/>
      <c r="P2" s="247"/>
      <c r="Q2" s="248"/>
      <c r="R2" s="249"/>
      <c r="S2" s="15"/>
    </row>
    <row r="3" spans="1:25" ht="27" customHeight="1" x14ac:dyDescent="0.25">
      <c r="A3" s="242"/>
      <c r="B3" s="245"/>
      <c r="C3" s="245"/>
      <c r="D3" s="245"/>
      <c r="E3" s="246"/>
      <c r="F3" s="82" t="s">
        <v>109</v>
      </c>
      <c r="G3" s="247"/>
      <c r="H3" s="248"/>
      <c r="I3" s="249"/>
      <c r="J3" s="247"/>
      <c r="K3" s="248"/>
      <c r="L3" s="249"/>
      <c r="M3" s="247"/>
      <c r="N3" s="248"/>
      <c r="O3" s="249"/>
      <c r="P3" s="247"/>
      <c r="Q3" s="248"/>
      <c r="R3" s="249"/>
      <c r="S3" s="15"/>
    </row>
    <row r="4" spans="1:25" ht="30" customHeight="1" x14ac:dyDescent="0.25">
      <c r="A4" s="35"/>
      <c r="B4" s="259" t="s">
        <v>2</v>
      </c>
      <c r="C4" s="259"/>
      <c r="D4" s="259" t="s">
        <v>3</v>
      </c>
      <c r="E4" s="259"/>
      <c r="F4" s="70" t="s">
        <v>7</v>
      </c>
      <c r="G4" s="247"/>
      <c r="H4" s="248"/>
      <c r="I4" s="249"/>
      <c r="J4" s="247"/>
      <c r="K4" s="248"/>
      <c r="L4" s="249"/>
      <c r="M4" s="247"/>
      <c r="N4" s="248"/>
      <c r="O4" s="249"/>
      <c r="P4" s="247"/>
      <c r="Q4" s="248"/>
      <c r="R4" s="249"/>
      <c r="S4" s="16"/>
    </row>
    <row r="5" spans="1:25" ht="23.25" customHeight="1" x14ac:dyDescent="0.25">
      <c r="A5" s="191" t="s">
        <v>0</v>
      </c>
      <c r="B5" s="192"/>
      <c r="C5" s="192"/>
      <c r="D5" s="193"/>
      <c r="E5" s="192"/>
      <c r="F5" s="194"/>
      <c r="G5" s="250"/>
      <c r="H5" s="251"/>
      <c r="I5" s="252"/>
      <c r="J5" s="250"/>
      <c r="K5" s="251"/>
      <c r="L5" s="252"/>
      <c r="M5" s="250"/>
      <c r="N5" s="251"/>
      <c r="O5" s="252"/>
      <c r="P5" s="250"/>
      <c r="Q5" s="251"/>
      <c r="R5" s="252"/>
      <c r="S5" s="195" t="s">
        <v>65</v>
      </c>
    </row>
    <row r="6" spans="1:25" x14ac:dyDescent="0.25">
      <c r="A6" s="260" t="s">
        <v>110</v>
      </c>
      <c r="B6" s="261"/>
      <c r="C6" s="261"/>
      <c r="D6" s="186" t="s">
        <v>67</v>
      </c>
      <c r="E6" s="187"/>
      <c r="F6" s="188"/>
      <c r="G6" s="203"/>
      <c r="H6" s="204"/>
      <c r="I6" s="205"/>
      <c r="J6" s="203"/>
      <c r="K6" s="204"/>
      <c r="L6" s="205"/>
      <c r="M6" s="203"/>
      <c r="N6" s="204"/>
      <c r="O6" s="205"/>
      <c r="P6" s="203"/>
      <c r="Q6" s="204"/>
      <c r="R6" s="205"/>
      <c r="S6" s="201" t="s">
        <v>66</v>
      </c>
    </row>
    <row r="7" spans="1:25" x14ac:dyDescent="0.25">
      <c r="A7" s="209" t="s">
        <v>87</v>
      </c>
      <c r="B7" s="210"/>
      <c r="C7" s="210"/>
      <c r="D7" s="210"/>
      <c r="E7" s="210"/>
      <c r="F7" s="211"/>
      <c r="G7" s="206"/>
      <c r="H7" s="207"/>
      <c r="I7" s="208"/>
      <c r="J7" s="206"/>
      <c r="K7" s="207"/>
      <c r="L7" s="208"/>
      <c r="M7" s="206"/>
      <c r="N7" s="207"/>
      <c r="O7" s="208"/>
      <c r="P7" s="206"/>
      <c r="Q7" s="207"/>
      <c r="R7" s="208"/>
      <c r="S7" s="202"/>
    </row>
    <row r="8" spans="1:25" x14ac:dyDescent="0.25">
      <c r="A8" s="138" t="s">
        <v>111</v>
      </c>
      <c r="B8" s="139">
        <v>10</v>
      </c>
      <c r="C8" s="140" t="s">
        <v>5</v>
      </c>
      <c r="D8" s="139">
        <v>10</v>
      </c>
      <c r="E8" s="140" t="s">
        <v>6</v>
      </c>
      <c r="F8" s="142">
        <f>B8/(D8/1000)</f>
        <v>1000</v>
      </c>
      <c r="G8" s="212">
        <f>(G5/$F8)*1000</f>
        <v>0</v>
      </c>
      <c r="H8" s="213"/>
      <c r="I8" s="214"/>
      <c r="J8" s="212">
        <f>(J5/$F8)*1000</f>
        <v>0</v>
      </c>
      <c r="K8" s="213"/>
      <c r="L8" s="214"/>
      <c r="M8" s="212">
        <f>(M5/$F8)*1000</f>
        <v>0</v>
      </c>
      <c r="N8" s="213"/>
      <c r="O8" s="214"/>
      <c r="P8" s="212">
        <f>(P5/$F8)*1000</f>
        <v>0</v>
      </c>
      <c r="Q8" s="213"/>
      <c r="R8" s="214"/>
      <c r="S8" s="141" t="s">
        <v>66</v>
      </c>
    </row>
    <row r="9" spans="1:25" x14ac:dyDescent="0.25">
      <c r="A9" s="21" t="s">
        <v>8</v>
      </c>
      <c r="B9" s="6"/>
      <c r="C9" s="6"/>
      <c r="D9" s="6"/>
      <c r="E9" s="6"/>
      <c r="F9" s="136" t="s">
        <v>26</v>
      </c>
      <c r="G9" s="215"/>
      <c r="H9" s="216"/>
      <c r="I9" s="217"/>
      <c r="J9" s="215"/>
      <c r="K9" s="216"/>
      <c r="L9" s="217"/>
      <c r="M9" s="215"/>
      <c r="N9" s="216"/>
      <c r="O9" s="217"/>
      <c r="P9" s="215"/>
      <c r="Q9" s="216"/>
      <c r="R9" s="217"/>
      <c r="S9" s="22" t="s">
        <v>9</v>
      </c>
    </row>
    <row r="10" spans="1:25" x14ac:dyDescent="0.25">
      <c r="A10" s="17" t="s">
        <v>1</v>
      </c>
      <c r="B10" s="2"/>
      <c r="C10" s="2"/>
      <c r="D10" s="2"/>
      <c r="E10" s="2"/>
      <c r="F10" s="137" t="s">
        <v>12</v>
      </c>
      <c r="G10" s="218"/>
      <c r="H10" s="219"/>
      <c r="I10" s="220"/>
      <c r="J10" s="218"/>
      <c r="K10" s="219"/>
      <c r="L10" s="220"/>
      <c r="M10" s="218"/>
      <c r="N10" s="219"/>
      <c r="O10" s="220"/>
      <c r="P10" s="218"/>
      <c r="Q10" s="219"/>
      <c r="R10" s="220"/>
      <c r="S10" s="18" t="s">
        <v>65</v>
      </c>
    </row>
    <row r="11" spans="1:25" x14ac:dyDescent="0.25">
      <c r="A11" s="19" t="s">
        <v>112</v>
      </c>
      <c r="B11" s="9">
        <v>1.5</v>
      </c>
      <c r="C11" s="4" t="s">
        <v>4</v>
      </c>
      <c r="D11" s="9">
        <v>0.75</v>
      </c>
      <c r="E11" s="4" t="s">
        <v>5</v>
      </c>
      <c r="F11" s="71">
        <f>B11/(D11/1000)</f>
        <v>2000</v>
      </c>
      <c r="G11" s="253">
        <f>((G5-G10)/$F11)*1000</f>
        <v>0</v>
      </c>
      <c r="H11" s="254"/>
      <c r="I11" s="255"/>
      <c r="J11" s="253">
        <f>((J5-J10)/$F11)*1000</f>
        <v>0</v>
      </c>
      <c r="K11" s="254"/>
      <c r="L11" s="255"/>
      <c r="M11" s="253">
        <f>((M5-M10)/$F11)*1000</f>
        <v>0</v>
      </c>
      <c r="N11" s="254"/>
      <c r="O11" s="255"/>
      <c r="P11" s="253">
        <f>((P5-P10)/$F11)*1000</f>
        <v>0</v>
      </c>
      <c r="Q11" s="254"/>
      <c r="R11" s="255"/>
      <c r="S11" s="20" t="s">
        <v>66</v>
      </c>
    </row>
    <row r="12" spans="1:25" x14ac:dyDescent="0.25">
      <c r="A12" s="21" t="s">
        <v>8</v>
      </c>
      <c r="B12" s="6"/>
      <c r="C12" s="6"/>
      <c r="D12" s="6"/>
      <c r="E12" s="6"/>
      <c r="F12" s="126" t="s">
        <v>26</v>
      </c>
      <c r="G12" s="215"/>
      <c r="H12" s="216"/>
      <c r="I12" s="217"/>
      <c r="J12" s="215"/>
      <c r="K12" s="216"/>
      <c r="L12" s="217"/>
      <c r="M12" s="215"/>
      <c r="N12" s="216"/>
      <c r="O12" s="217"/>
      <c r="P12" s="215"/>
      <c r="Q12" s="216"/>
      <c r="R12" s="217"/>
      <c r="S12" s="22" t="s">
        <v>9</v>
      </c>
    </row>
    <row r="13" spans="1:25" x14ac:dyDescent="0.25">
      <c r="A13" s="17" t="s">
        <v>1</v>
      </c>
      <c r="B13" s="2"/>
      <c r="C13" s="2"/>
      <c r="D13" s="2"/>
      <c r="E13" s="2"/>
      <c r="F13" s="127" t="s">
        <v>12</v>
      </c>
      <c r="G13" s="218"/>
      <c r="H13" s="219"/>
      <c r="I13" s="220"/>
      <c r="J13" s="218"/>
      <c r="K13" s="219"/>
      <c r="L13" s="220"/>
      <c r="M13" s="218"/>
      <c r="N13" s="219"/>
      <c r="O13" s="220"/>
      <c r="P13" s="218">
        <v>0</v>
      </c>
      <c r="Q13" s="219"/>
      <c r="R13" s="220"/>
      <c r="S13" s="18" t="s">
        <v>65</v>
      </c>
    </row>
    <row r="14" spans="1:25" x14ac:dyDescent="0.25">
      <c r="A14" s="23" t="s">
        <v>113</v>
      </c>
      <c r="B14" s="10">
        <v>100</v>
      </c>
      <c r="C14" s="5" t="s">
        <v>5</v>
      </c>
      <c r="D14" s="10">
        <v>10</v>
      </c>
      <c r="E14" s="5" t="s">
        <v>6</v>
      </c>
      <c r="F14" s="72">
        <f>B14/(D14/1000)</f>
        <v>10000</v>
      </c>
      <c r="G14" s="233">
        <f>((G5-(G10+G13))/$F14)*1000</f>
        <v>0</v>
      </c>
      <c r="H14" s="234"/>
      <c r="I14" s="235"/>
      <c r="J14" s="233">
        <f>((J5-(J10+J13))/$F14)*1000</f>
        <v>0</v>
      </c>
      <c r="K14" s="234"/>
      <c r="L14" s="235"/>
      <c r="M14" s="233">
        <f>((M5-(M10+M13))/$F14)*1000</f>
        <v>0</v>
      </c>
      <c r="N14" s="234"/>
      <c r="O14" s="235"/>
      <c r="P14" s="233">
        <f>((P5-(P10+P13))/$F14)*1000</f>
        <v>0</v>
      </c>
      <c r="Q14" s="234"/>
      <c r="R14" s="235"/>
      <c r="S14" s="24" t="s">
        <v>66</v>
      </c>
    </row>
    <row r="15" spans="1:25" s="7" customFormat="1" x14ac:dyDescent="0.25">
      <c r="A15" s="21" t="s">
        <v>8</v>
      </c>
      <c r="B15" s="6"/>
      <c r="C15" s="6"/>
      <c r="D15" s="6"/>
      <c r="E15" s="6"/>
      <c r="F15" s="126" t="s">
        <v>26</v>
      </c>
      <c r="G15" s="215"/>
      <c r="H15" s="216"/>
      <c r="I15" s="217"/>
      <c r="J15" s="215"/>
      <c r="K15" s="216"/>
      <c r="L15" s="217"/>
      <c r="M15" s="215"/>
      <c r="N15" s="216"/>
      <c r="O15" s="217"/>
      <c r="P15" s="215"/>
      <c r="Q15" s="216"/>
      <c r="R15" s="217"/>
      <c r="S15" s="22" t="s">
        <v>10</v>
      </c>
    </row>
    <row r="16" spans="1:25" x14ac:dyDescent="0.25">
      <c r="A16" s="17" t="s">
        <v>1</v>
      </c>
      <c r="B16" s="2"/>
      <c r="C16" s="2"/>
      <c r="D16" s="2"/>
      <c r="E16" s="2"/>
      <c r="F16" s="127" t="s">
        <v>12</v>
      </c>
      <c r="G16" s="218"/>
      <c r="H16" s="219"/>
      <c r="I16" s="220"/>
      <c r="J16" s="218"/>
      <c r="K16" s="219"/>
      <c r="L16" s="220"/>
      <c r="M16" s="218"/>
      <c r="N16" s="219"/>
      <c r="O16" s="220"/>
      <c r="P16" s="218">
        <v>0</v>
      </c>
      <c r="Q16" s="219"/>
      <c r="R16" s="220"/>
      <c r="S16" s="18" t="s">
        <v>65</v>
      </c>
      <c r="Y16" s="7"/>
    </row>
    <row r="17" spans="1:25" x14ac:dyDescent="0.25">
      <c r="A17" s="25" t="s">
        <v>114</v>
      </c>
      <c r="B17" s="73">
        <v>1</v>
      </c>
      <c r="C17" s="74" t="s">
        <v>4</v>
      </c>
      <c r="D17" s="73">
        <v>5</v>
      </c>
      <c r="E17" s="74" t="s">
        <v>5</v>
      </c>
      <c r="F17" s="75">
        <f>B17/(D17/1000)</f>
        <v>200</v>
      </c>
      <c r="G17" s="230">
        <f>((G5-(G16+G13+G10))/$F17)</f>
        <v>0</v>
      </c>
      <c r="H17" s="231"/>
      <c r="I17" s="232"/>
      <c r="J17" s="230">
        <f>((J5-(J16+J13+J10))/$F17)</f>
        <v>0</v>
      </c>
      <c r="K17" s="231"/>
      <c r="L17" s="232"/>
      <c r="M17" s="230">
        <f>((M5-(M16+M13+M10))/$F17)</f>
        <v>0</v>
      </c>
      <c r="N17" s="231"/>
      <c r="O17" s="232"/>
      <c r="P17" s="230">
        <f>((P5-(P16+P13+P10))/$F17)</f>
        <v>0</v>
      </c>
      <c r="Q17" s="231"/>
      <c r="R17" s="232"/>
      <c r="S17" s="26" t="s">
        <v>65</v>
      </c>
      <c r="Y17" s="7"/>
    </row>
    <row r="18" spans="1:25" ht="18.75" x14ac:dyDescent="0.3">
      <c r="A18" s="27" t="s">
        <v>11</v>
      </c>
      <c r="B18" s="1"/>
      <c r="C18" s="1"/>
      <c r="D18" s="1"/>
      <c r="E18" s="1"/>
      <c r="F18" s="199" t="s">
        <v>91</v>
      </c>
      <c r="G18" s="81" t="s">
        <v>7</v>
      </c>
      <c r="H18" s="239" t="s">
        <v>83</v>
      </c>
      <c r="I18" s="240"/>
      <c r="J18" s="81" t="s">
        <v>7</v>
      </c>
      <c r="K18" s="239" t="s">
        <v>83</v>
      </c>
      <c r="L18" s="240"/>
      <c r="M18" s="81" t="s">
        <v>7</v>
      </c>
      <c r="N18" s="239" t="s">
        <v>83</v>
      </c>
      <c r="O18" s="240"/>
      <c r="P18" s="81" t="s">
        <v>7</v>
      </c>
      <c r="Q18" s="239" t="s">
        <v>83</v>
      </c>
      <c r="R18" s="240"/>
      <c r="S18" s="236" t="s">
        <v>88</v>
      </c>
      <c r="Y18" s="7"/>
    </row>
    <row r="19" spans="1:25" ht="21.75" customHeight="1" x14ac:dyDescent="0.3">
      <c r="A19" s="60"/>
      <c r="B19" s="1"/>
      <c r="C19" s="1"/>
      <c r="D19" s="1"/>
      <c r="E19" s="1"/>
      <c r="F19" s="200"/>
      <c r="G19" s="77" t="s">
        <v>85</v>
      </c>
      <c r="H19" s="69" t="s">
        <v>43</v>
      </c>
      <c r="I19" s="76" t="s">
        <v>42</v>
      </c>
      <c r="J19" s="77" t="s">
        <v>85</v>
      </c>
      <c r="K19" s="69" t="s">
        <v>43</v>
      </c>
      <c r="L19" s="76" t="s">
        <v>42</v>
      </c>
      <c r="M19" s="77" t="s">
        <v>85</v>
      </c>
      <c r="N19" s="69" t="s">
        <v>43</v>
      </c>
      <c r="O19" s="76" t="s">
        <v>42</v>
      </c>
      <c r="P19" s="77" t="s">
        <v>85</v>
      </c>
      <c r="Q19" s="69" t="s">
        <v>43</v>
      </c>
      <c r="R19" s="76" t="s">
        <v>42</v>
      </c>
      <c r="S19" s="237"/>
    </row>
    <row r="20" spans="1:25" x14ac:dyDescent="0.25">
      <c r="A20" s="37" t="s">
        <v>115</v>
      </c>
      <c r="B20" s="38"/>
      <c r="C20" s="38"/>
      <c r="D20" s="38"/>
      <c r="E20" s="1"/>
      <c r="F20" s="1">
        <v>1</v>
      </c>
      <c r="G20" s="8"/>
      <c r="H20" s="67">
        <v>30</v>
      </c>
      <c r="I20" s="130">
        <v>20</v>
      </c>
      <c r="J20" s="8"/>
      <c r="K20" s="67">
        <v>30</v>
      </c>
      <c r="L20" s="130">
        <v>20</v>
      </c>
      <c r="M20" s="8"/>
      <c r="N20" s="67">
        <v>30</v>
      </c>
      <c r="O20" s="130">
        <v>20</v>
      </c>
      <c r="P20" s="8"/>
      <c r="Q20" s="67">
        <v>30</v>
      </c>
      <c r="R20" s="130">
        <v>20</v>
      </c>
      <c r="S20" s="237"/>
    </row>
    <row r="21" spans="1:25" ht="15" customHeight="1" x14ac:dyDescent="0.25">
      <c r="A21" s="37" t="s">
        <v>41</v>
      </c>
      <c r="B21" s="1"/>
      <c r="C21" s="38"/>
      <c r="D21" s="38"/>
      <c r="E21" s="38"/>
      <c r="F21" s="1">
        <v>2</v>
      </c>
      <c r="G21" s="8"/>
      <c r="H21" s="67">
        <v>30</v>
      </c>
      <c r="I21" s="130">
        <v>20</v>
      </c>
      <c r="J21" s="8"/>
      <c r="K21" s="67">
        <v>30</v>
      </c>
      <c r="L21" s="130">
        <v>20</v>
      </c>
      <c r="M21" s="8"/>
      <c r="N21" s="67">
        <v>30</v>
      </c>
      <c r="O21" s="130">
        <v>20</v>
      </c>
      <c r="P21" s="8"/>
      <c r="Q21" s="67">
        <v>30</v>
      </c>
      <c r="R21" s="130">
        <v>20</v>
      </c>
      <c r="S21" s="237"/>
    </row>
    <row r="22" spans="1:25" x14ac:dyDescent="0.25">
      <c r="A22" s="28" t="s">
        <v>117</v>
      </c>
      <c r="B22" s="40">
        <v>3</v>
      </c>
      <c r="C22" s="1" t="s">
        <v>116</v>
      </c>
      <c r="D22" s="1"/>
      <c r="E22" s="38"/>
      <c r="F22" s="1">
        <v>3</v>
      </c>
      <c r="G22" s="8"/>
      <c r="H22" s="67">
        <v>30</v>
      </c>
      <c r="I22" s="130">
        <v>20</v>
      </c>
      <c r="J22" s="8"/>
      <c r="K22" s="67">
        <v>30</v>
      </c>
      <c r="L22" s="130">
        <v>20</v>
      </c>
      <c r="M22" s="8"/>
      <c r="N22" s="67">
        <v>30</v>
      </c>
      <c r="O22" s="130">
        <v>20</v>
      </c>
      <c r="P22" s="8"/>
      <c r="Q22" s="67">
        <v>30</v>
      </c>
      <c r="R22" s="130">
        <v>20</v>
      </c>
      <c r="S22" s="237"/>
    </row>
    <row r="23" spans="1:25" x14ac:dyDescent="0.25">
      <c r="A23" s="30" t="s">
        <v>13</v>
      </c>
      <c r="B23" s="40">
        <v>2</v>
      </c>
      <c r="C23" s="1" t="s">
        <v>9</v>
      </c>
      <c r="D23" s="1"/>
      <c r="E23" s="1"/>
      <c r="F23" s="1">
        <v>4</v>
      </c>
      <c r="G23" s="8"/>
      <c r="H23" s="67">
        <v>30</v>
      </c>
      <c r="I23" s="130">
        <v>20</v>
      </c>
      <c r="J23" s="8"/>
      <c r="K23" s="67">
        <v>30</v>
      </c>
      <c r="L23" s="130">
        <v>20</v>
      </c>
      <c r="M23" s="8"/>
      <c r="N23" s="67">
        <v>30</v>
      </c>
      <c r="O23" s="130">
        <v>20</v>
      </c>
      <c r="P23" s="8"/>
      <c r="Q23" s="67">
        <v>30</v>
      </c>
      <c r="R23" s="130">
        <v>20</v>
      </c>
      <c r="S23" s="237"/>
    </row>
    <row r="24" spans="1:25" x14ac:dyDescent="0.25">
      <c r="A24" s="28" t="s">
        <v>118</v>
      </c>
      <c r="B24" s="1"/>
      <c r="C24" s="1"/>
      <c r="D24" s="1"/>
      <c r="E24" s="1"/>
      <c r="F24" s="1">
        <v>5</v>
      </c>
      <c r="G24" s="8"/>
      <c r="H24" s="67">
        <v>30</v>
      </c>
      <c r="I24" s="130">
        <v>20</v>
      </c>
      <c r="J24" s="8"/>
      <c r="K24" s="67">
        <v>30</v>
      </c>
      <c r="L24" s="130">
        <v>20</v>
      </c>
      <c r="M24" s="8"/>
      <c r="N24" s="67">
        <v>30</v>
      </c>
      <c r="O24" s="130">
        <v>20</v>
      </c>
      <c r="P24" s="8"/>
      <c r="Q24" s="67">
        <v>30</v>
      </c>
      <c r="R24" s="130">
        <v>20</v>
      </c>
      <c r="S24" s="237"/>
    </row>
    <row r="25" spans="1:25" ht="18" x14ac:dyDescent="0.35">
      <c r="A25" s="28" t="s">
        <v>119</v>
      </c>
      <c r="B25" s="1"/>
      <c r="C25" s="1"/>
      <c r="D25" s="41">
        <v>1</v>
      </c>
      <c r="E25" s="39" t="s">
        <v>65</v>
      </c>
      <c r="F25" s="1">
        <v>6</v>
      </c>
      <c r="G25" s="8"/>
      <c r="H25" s="67">
        <v>30</v>
      </c>
      <c r="I25" s="130">
        <v>20</v>
      </c>
      <c r="J25" s="8"/>
      <c r="K25" s="67">
        <v>30</v>
      </c>
      <c r="L25" s="130">
        <v>20</v>
      </c>
      <c r="M25" s="8"/>
      <c r="N25" s="67">
        <v>30</v>
      </c>
      <c r="O25" s="130">
        <v>20</v>
      </c>
      <c r="P25" s="8"/>
      <c r="Q25" s="67">
        <v>30</v>
      </c>
      <c r="R25" s="130">
        <v>20</v>
      </c>
      <c r="S25" s="237"/>
    </row>
    <row r="26" spans="1:25" x14ac:dyDescent="0.25">
      <c r="A26" s="28" t="s">
        <v>120</v>
      </c>
      <c r="B26" s="1"/>
      <c r="C26" s="1"/>
      <c r="D26" s="1"/>
      <c r="E26" s="1"/>
      <c r="F26" s="1">
        <v>7</v>
      </c>
      <c r="G26" s="8"/>
      <c r="H26" s="67">
        <v>30</v>
      </c>
      <c r="I26" s="130">
        <v>20</v>
      </c>
      <c r="J26" s="8"/>
      <c r="K26" s="67">
        <v>30</v>
      </c>
      <c r="L26" s="130">
        <v>20</v>
      </c>
      <c r="M26" s="8"/>
      <c r="N26" s="67">
        <v>30</v>
      </c>
      <c r="O26" s="130">
        <v>20</v>
      </c>
      <c r="P26" s="8"/>
      <c r="Q26" s="67">
        <v>30</v>
      </c>
      <c r="R26" s="130">
        <v>20</v>
      </c>
      <c r="S26" s="237"/>
    </row>
    <row r="27" spans="1:25" x14ac:dyDescent="0.25">
      <c r="A27" s="68" t="s">
        <v>40</v>
      </c>
      <c r="B27" s="130">
        <v>200</v>
      </c>
      <c r="C27" s="1" t="s">
        <v>84</v>
      </c>
      <c r="D27" s="1"/>
      <c r="E27" s="1"/>
      <c r="F27" s="1">
        <v>8</v>
      </c>
      <c r="G27" s="8"/>
      <c r="H27" s="67">
        <v>30</v>
      </c>
      <c r="I27" s="130">
        <v>20</v>
      </c>
      <c r="J27" s="8"/>
      <c r="K27" s="67">
        <v>30</v>
      </c>
      <c r="L27" s="130">
        <v>20</v>
      </c>
      <c r="M27" s="8"/>
      <c r="N27" s="67">
        <v>30</v>
      </c>
      <c r="O27" s="130">
        <v>20</v>
      </c>
      <c r="P27" s="8"/>
      <c r="Q27" s="67">
        <v>30</v>
      </c>
      <c r="R27" s="130">
        <v>20</v>
      </c>
      <c r="S27" s="237"/>
    </row>
    <row r="28" spans="1:25" x14ac:dyDescent="0.25">
      <c r="A28" s="31" t="s">
        <v>121</v>
      </c>
      <c r="B28" s="132">
        <v>10</v>
      </c>
      <c r="C28" s="1" t="s">
        <v>123</v>
      </c>
      <c r="D28" s="1"/>
      <c r="E28" s="1"/>
      <c r="F28" s="1">
        <v>9</v>
      </c>
      <c r="G28" s="8"/>
      <c r="H28" s="67">
        <v>30</v>
      </c>
      <c r="I28" s="130">
        <v>20</v>
      </c>
      <c r="J28" s="8"/>
      <c r="K28" s="67">
        <v>30</v>
      </c>
      <c r="L28" s="130">
        <v>20</v>
      </c>
      <c r="M28" s="8"/>
      <c r="N28" s="67">
        <v>30</v>
      </c>
      <c r="O28" s="130">
        <v>20</v>
      </c>
      <c r="P28" s="8"/>
      <c r="Q28" s="67">
        <v>30</v>
      </c>
      <c r="R28" s="130">
        <v>20</v>
      </c>
      <c r="S28" s="237"/>
    </row>
    <row r="29" spans="1:25" x14ac:dyDescent="0.25">
      <c r="A29" s="28" t="s">
        <v>14</v>
      </c>
      <c r="B29" s="133"/>
      <c r="C29" s="134"/>
      <c r="D29" s="134"/>
      <c r="E29" s="1"/>
      <c r="F29" s="1">
        <v>10</v>
      </c>
      <c r="G29" s="8"/>
      <c r="H29" s="67">
        <v>30</v>
      </c>
      <c r="I29" s="130">
        <v>20</v>
      </c>
      <c r="J29" s="8"/>
      <c r="K29" s="67">
        <v>30</v>
      </c>
      <c r="L29" s="130">
        <v>20</v>
      </c>
      <c r="M29" s="8"/>
      <c r="N29" s="67">
        <v>30</v>
      </c>
      <c r="O29" s="130">
        <v>20</v>
      </c>
      <c r="P29" s="8"/>
      <c r="Q29" s="67">
        <v>30</v>
      </c>
      <c r="R29" s="130">
        <v>20</v>
      </c>
      <c r="S29" s="237"/>
    </row>
    <row r="30" spans="1:25" x14ac:dyDescent="0.25">
      <c r="A30" s="28" t="s">
        <v>101</v>
      </c>
      <c r="B30" s="221" t="s">
        <v>122</v>
      </c>
      <c r="C30" s="222"/>
      <c r="D30" s="222"/>
      <c r="E30" s="223"/>
      <c r="F30" s="1">
        <v>11</v>
      </c>
      <c r="G30" s="8"/>
      <c r="H30" s="67">
        <v>30</v>
      </c>
      <c r="I30" s="130">
        <v>20</v>
      </c>
      <c r="J30" s="8"/>
      <c r="K30" s="67">
        <v>30</v>
      </c>
      <c r="L30" s="130">
        <v>20</v>
      </c>
      <c r="M30" s="8"/>
      <c r="N30" s="67">
        <v>30</v>
      </c>
      <c r="O30" s="130">
        <v>20</v>
      </c>
      <c r="P30" s="8"/>
      <c r="Q30" s="67">
        <v>30</v>
      </c>
      <c r="R30" s="130">
        <v>20</v>
      </c>
      <c r="S30" s="237"/>
    </row>
    <row r="31" spans="1:25" x14ac:dyDescent="0.25">
      <c r="A31" s="28"/>
      <c r="B31" s="224"/>
      <c r="C31" s="225"/>
      <c r="D31" s="225"/>
      <c r="E31" s="226"/>
      <c r="F31" s="1">
        <v>12</v>
      </c>
      <c r="G31" s="8"/>
      <c r="H31" s="67">
        <v>30</v>
      </c>
      <c r="I31" s="130">
        <v>20</v>
      </c>
      <c r="J31" s="8"/>
      <c r="K31" s="67">
        <v>30</v>
      </c>
      <c r="L31" s="130">
        <v>20</v>
      </c>
      <c r="M31" s="8"/>
      <c r="N31" s="67">
        <v>30</v>
      </c>
      <c r="O31" s="130">
        <v>20</v>
      </c>
      <c r="P31" s="8"/>
      <c r="Q31" s="67">
        <v>30</v>
      </c>
      <c r="R31" s="130">
        <v>20</v>
      </c>
      <c r="S31" s="237"/>
    </row>
    <row r="32" spans="1:25" ht="16.5" customHeight="1" x14ac:dyDescent="0.25">
      <c r="A32" s="28"/>
      <c r="B32" s="227"/>
      <c r="C32" s="228"/>
      <c r="D32" s="228"/>
      <c r="E32" s="229"/>
      <c r="F32" s="1">
        <v>13</v>
      </c>
      <c r="G32" s="8"/>
      <c r="H32" s="67">
        <v>30</v>
      </c>
      <c r="I32" s="130">
        <v>20</v>
      </c>
      <c r="J32" s="8"/>
      <c r="K32" s="67">
        <v>30</v>
      </c>
      <c r="L32" s="130">
        <v>20</v>
      </c>
      <c r="M32" s="8"/>
      <c r="N32" s="67">
        <v>30</v>
      </c>
      <c r="O32" s="130">
        <v>20</v>
      </c>
      <c r="P32" s="8"/>
      <c r="Q32" s="67">
        <v>30</v>
      </c>
      <c r="R32" s="130">
        <v>20</v>
      </c>
      <c r="S32" s="237"/>
    </row>
    <row r="33" spans="1:19" ht="17.25" customHeight="1" thickBot="1" x14ac:dyDescent="0.3">
      <c r="A33" s="32"/>
      <c r="B33" s="33"/>
      <c r="C33" s="33"/>
      <c r="D33" s="33"/>
      <c r="E33" s="33"/>
      <c r="F33" s="33">
        <v>14</v>
      </c>
      <c r="G33" s="78"/>
      <c r="H33" s="79">
        <v>30</v>
      </c>
      <c r="I33" s="80">
        <v>20</v>
      </c>
      <c r="J33" s="78"/>
      <c r="K33" s="79">
        <v>30</v>
      </c>
      <c r="L33" s="80">
        <v>20</v>
      </c>
      <c r="M33" s="78"/>
      <c r="N33" s="79">
        <v>30</v>
      </c>
      <c r="O33" s="80">
        <v>20</v>
      </c>
      <c r="P33" s="78"/>
      <c r="Q33" s="79">
        <v>30</v>
      </c>
      <c r="R33" s="80">
        <v>20</v>
      </c>
      <c r="S33" s="238"/>
    </row>
  </sheetData>
  <dataConsolidate/>
  <mergeCells count="79">
    <mergeCell ref="G1:I1"/>
    <mergeCell ref="G2:I2"/>
    <mergeCell ref="G3:I3"/>
    <mergeCell ref="G4:I4"/>
    <mergeCell ref="G14:I14"/>
    <mergeCell ref="B4:C4"/>
    <mergeCell ref="D4:E4"/>
    <mergeCell ref="J13:L13"/>
    <mergeCell ref="G5:I5"/>
    <mergeCell ref="G11:I11"/>
    <mergeCell ref="G12:I12"/>
    <mergeCell ref="G13:I13"/>
    <mergeCell ref="G10:I10"/>
    <mergeCell ref="J10:L10"/>
    <mergeCell ref="G8:I8"/>
    <mergeCell ref="J8:L8"/>
    <mergeCell ref="A6:C6"/>
    <mergeCell ref="J11:L11"/>
    <mergeCell ref="J12:L12"/>
    <mergeCell ref="J1:L1"/>
    <mergeCell ref="J2:L2"/>
    <mergeCell ref="J3:L3"/>
    <mergeCell ref="J4:L4"/>
    <mergeCell ref="J5:L5"/>
    <mergeCell ref="P1:R1"/>
    <mergeCell ref="M1:O1"/>
    <mergeCell ref="M2:O2"/>
    <mergeCell ref="P2:R2"/>
    <mergeCell ref="M3:O3"/>
    <mergeCell ref="P3:R3"/>
    <mergeCell ref="A2:A3"/>
    <mergeCell ref="B2:E3"/>
    <mergeCell ref="M15:O15"/>
    <mergeCell ref="P15:R15"/>
    <mergeCell ref="M16:O16"/>
    <mergeCell ref="P16:R16"/>
    <mergeCell ref="M4:O4"/>
    <mergeCell ref="P4:R4"/>
    <mergeCell ref="M5:O5"/>
    <mergeCell ref="P5:R5"/>
    <mergeCell ref="M11:O11"/>
    <mergeCell ref="P11:R11"/>
    <mergeCell ref="J14:L14"/>
    <mergeCell ref="J15:L15"/>
    <mergeCell ref="J16:L16"/>
    <mergeCell ref="G16:I16"/>
    <mergeCell ref="S18:S33"/>
    <mergeCell ref="H18:I18"/>
    <mergeCell ref="K18:L18"/>
    <mergeCell ref="N18:O18"/>
    <mergeCell ref="Q18:R18"/>
    <mergeCell ref="B30:E32"/>
    <mergeCell ref="M17:O17"/>
    <mergeCell ref="P17:R17"/>
    <mergeCell ref="M12:O12"/>
    <mergeCell ref="P12:R12"/>
    <mergeCell ref="M13:O13"/>
    <mergeCell ref="P13:R13"/>
    <mergeCell ref="M14:O14"/>
    <mergeCell ref="P14:R14"/>
    <mergeCell ref="G17:I17"/>
    <mergeCell ref="G15:I15"/>
    <mergeCell ref="J17:L17"/>
    <mergeCell ref="A1:F1"/>
    <mergeCell ref="F18:F19"/>
    <mergeCell ref="S6:S7"/>
    <mergeCell ref="P6:R7"/>
    <mergeCell ref="M6:O7"/>
    <mergeCell ref="J6:L7"/>
    <mergeCell ref="G6:I7"/>
    <mergeCell ref="A7:F7"/>
    <mergeCell ref="M8:O8"/>
    <mergeCell ref="P8:R8"/>
    <mergeCell ref="G9:I9"/>
    <mergeCell ref="J9:L9"/>
    <mergeCell ref="M9:O9"/>
    <mergeCell ref="P9:R9"/>
    <mergeCell ref="M10:O10"/>
    <mergeCell ref="P10:R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8"/>
  <sheetViews>
    <sheetView zoomScaleNormal="100" workbookViewId="0">
      <selection activeCell="P25" sqref="P25"/>
    </sheetView>
  </sheetViews>
  <sheetFormatPr defaultRowHeight="15" x14ac:dyDescent="0.25"/>
  <cols>
    <col min="1" max="1" width="28.5703125" customWidth="1"/>
    <col min="2" max="2" width="7.140625" customWidth="1"/>
    <col min="3" max="10" width="6.42578125" customWidth="1"/>
  </cols>
  <sheetData>
    <row r="1" spans="1:10" ht="18.75" x14ac:dyDescent="0.3">
      <c r="A1" s="13" t="s">
        <v>92</v>
      </c>
      <c r="B1" s="34"/>
      <c r="C1" s="256" t="s">
        <v>16</v>
      </c>
      <c r="D1" s="258"/>
      <c r="E1" s="256" t="s">
        <v>17</v>
      </c>
      <c r="F1" s="258"/>
      <c r="G1" s="256" t="s">
        <v>18</v>
      </c>
      <c r="H1" s="258"/>
      <c r="I1" s="256" t="s">
        <v>19</v>
      </c>
      <c r="J1" s="264"/>
    </row>
    <row r="2" spans="1:10" ht="25.5" customHeight="1" x14ac:dyDescent="0.25">
      <c r="A2" s="54"/>
      <c r="B2" s="55" t="s">
        <v>15</v>
      </c>
      <c r="C2" s="265">
        <f ca="1">TODAY()</f>
        <v>43584</v>
      </c>
      <c r="D2" s="266"/>
      <c r="E2" s="265">
        <f ca="1">TODAY()</f>
        <v>43584</v>
      </c>
      <c r="F2" s="266"/>
      <c r="G2" s="265">
        <f ca="1">TODAY()</f>
        <v>43584</v>
      </c>
      <c r="H2" s="266"/>
      <c r="I2" s="265">
        <f ca="1">TODAY()</f>
        <v>43584</v>
      </c>
      <c r="J2" s="267"/>
    </row>
    <row r="3" spans="1:10" ht="25.5" customHeight="1" x14ac:dyDescent="0.25">
      <c r="A3" s="54"/>
      <c r="B3" s="55" t="s">
        <v>37</v>
      </c>
      <c r="C3" s="247"/>
      <c r="D3" s="249"/>
      <c r="E3" s="247"/>
      <c r="F3" s="249"/>
      <c r="G3" s="247"/>
      <c r="H3" s="249"/>
      <c r="I3" s="247"/>
      <c r="J3" s="263"/>
    </row>
    <row r="4" spans="1:10" x14ac:dyDescent="0.25">
      <c r="A4" s="143" t="s">
        <v>102</v>
      </c>
      <c r="B4" s="12" t="s">
        <v>12</v>
      </c>
      <c r="C4" s="185">
        <v>10</v>
      </c>
      <c r="D4" s="53" t="s">
        <v>66</v>
      </c>
      <c r="E4" s="185">
        <v>10</v>
      </c>
      <c r="F4" s="53" t="s">
        <v>66</v>
      </c>
      <c r="G4" s="185">
        <v>10</v>
      </c>
      <c r="H4" s="53" t="s">
        <v>66</v>
      </c>
      <c r="I4" s="185">
        <v>10</v>
      </c>
      <c r="J4" s="56" t="s">
        <v>66</v>
      </c>
    </row>
    <row r="5" spans="1:10" x14ac:dyDescent="0.25">
      <c r="A5" s="54" t="s">
        <v>103</v>
      </c>
      <c r="B5" s="12" t="s">
        <v>12</v>
      </c>
      <c r="C5" s="44">
        <v>400</v>
      </c>
      <c r="D5" s="53" t="s">
        <v>66</v>
      </c>
      <c r="E5" s="44">
        <v>400</v>
      </c>
      <c r="F5" s="53" t="s">
        <v>66</v>
      </c>
      <c r="G5" s="44">
        <v>400</v>
      </c>
      <c r="H5" s="53" t="s">
        <v>66</v>
      </c>
      <c r="I5" s="44">
        <v>400</v>
      </c>
      <c r="J5" s="56" t="s">
        <v>66</v>
      </c>
    </row>
    <row r="6" spans="1:10" x14ac:dyDescent="0.25">
      <c r="A6" s="54" t="s">
        <v>124</v>
      </c>
      <c r="B6" s="12" t="s">
        <v>12</v>
      </c>
      <c r="C6" s="44">
        <v>40</v>
      </c>
      <c r="D6" s="53" t="s">
        <v>66</v>
      </c>
      <c r="E6" s="44">
        <v>40</v>
      </c>
      <c r="F6" s="53" t="s">
        <v>66</v>
      </c>
      <c r="G6" s="44">
        <v>40</v>
      </c>
      <c r="H6" s="53" t="s">
        <v>66</v>
      </c>
      <c r="I6" s="44">
        <v>40</v>
      </c>
      <c r="J6" s="56" t="s">
        <v>66</v>
      </c>
    </row>
    <row r="7" spans="1:10" x14ac:dyDescent="0.25">
      <c r="A7" s="54" t="s">
        <v>125</v>
      </c>
      <c r="B7" s="12" t="s">
        <v>12</v>
      </c>
      <c r="C7" s="44">
        <v>800</v>
      </c>
      <c r="D7" s="53" t="s">
        <v>66</v>
      </c>
      <c r="E7" s="44">
        <v>800</v>
      </c>
      <c r="F7" s="53" t="s">
        <v>66</v>
      </c>
      <c r="G7" s="44">
        <v>800</v>
      </c>
      <c r="H7" s="53" t="s">
        <v>66</v>
      </c>
      <c r="I7" s="44">
        <v>800</v>
      </c>
      <c r="J7" s="56" t="s">
        <v>66</v>
      </c>
    </row>
    <row r="8" spans="1:10" x14ac:dyDescent="0.25">
      <c r="A8" s="54" t="s">
        <v>126</v>
      </c>
      <c r="B8" s="12" t="s">
        <v>26</v>
      </c>
      <c r="C8" s="46" t="s">
        <v>21</v>
      </c>
      <c r="D8" s="83" t="s">
        <v>20</v>
      </c>
      <c r="E8" s="46" t="s">
        <v>21</v>
      </c>
      <c r="F8" s="83" t="s">
        <v>20</v>
      </c>
      <c r="G8" s="46" t="s">
        <v>21</v>
      </c>
      <c r="H8" s="83" t="s">
        <v>20</v>
      </c>
      <c r="I8" s="46" t="s">
        <v>21</v>
      </c>
      <c r="J8" s="84" t="s">
        <v>20</v>
      </c>
    </row>
    <row r="9" spans="1:10" x14ac:dyDescent="0.25">
      <c r="A9" s="54" t="s">
        <v>28</v>
      </c>
      <c r="B9" s="12" t="s">
        <v>9</v>
      </c>
      <c r="C9" s="47">
        <v>2</v>
      </c>
      <c r="D9" s="52" t="s">
        <v>9</v>
      </c>
      <c r="E9" s="47">
        <v>2</v>
      </c>
      <c r="F9" s="52" t="s">
        <v>9</v>
      </c>
      <c r="G9" s="47">
        <v>2</v>
      </c>
      <c r="H9" s="52" t="s">
        <v>9</v>
      </c>
      <c r="I9" s="47">
        <v>2</v>
      </c>
      <c r="J9" s="65" t="s">
        <v>9</v>
      </c>
    </row>
    <row r="10" spans="1:10" x14ac:dyDescent="0.25">
      <c r="A10" s="54" t="s">
        <v>127</v>
      </c>
      <c r="B10" s="12" t="s">
        <v>26</v>
      </c>
      <c r="C10" s="185">
        <v>5</v>
      </c>
      <c r="D10" s="53" t="s">
        <v>9</v>
      </c>
      <c r="E10" s="185">
        <v>5</v>
      </c>
      <c r="F10" s="53" t="s">
        <v>9</v>
      </c>
      <c r="G10" s="185">
        <v>5</v>
      </c>
      <c r="H10" s="53" t="s">
        <v>9</v>
      </c>
      <c r="I10" s="185">
        <v>5</v>
      </c>
      <c r="J10" s="56" t="s">
        <v>9</v>
      </c>
    </row>
    <row r="11" spans="1:10" x14ac:dyDescent="0.25">
      <c r="A11" s="54" t="s">
        <v>128</v>
      </c>
      <c r="B11" s="12" t="s">
        <v>26</v>
      </c>
      <c r="C11" s="185">
        <v>5</v>
      </c>
      <c r="D11" s="53" t="s">
        <v>9</v>
      </c>
      <c r="E11" s="185">
        <v>5</v>
      </c>
      <c r="F11" s="53" t="s">
        <v>9</v>
      </c>
      <c r="G11" s="185">
        <v>5</v>
      </c>
      <c r="H11" s="53" t="s">
        <v>9</v>
      </c>
      <c r="I11" s="185">
        <v>5</v>
      </c>
      <c r="J11" s="56" t="s">
        <v>9</v>
      </c>
    </row>
    <row r="12" spans="1:10" x14ac:dyDescent="0.25">
      <c r="A12" s="54" t="s">
        <v>93</v>
      </c>
      <c r="B12" s="1"/>
      <c r="C12" s="1"/>
      <c r="D12" s="39"/>
      <c r="E12" s="1"/>
      <c r="F12" s="39"/>
      <c r="G12" s="1"/>
      <c r="H12" s="39"/>
      <c r="I12" s="1"/>
      <c r="J12" s="57"/>
    </row>
    <row r="13" spans="1:10" ht="18" x14ac:dyDescent="0.35">
      <c r="A13" s="54" t="s">
        <v>129</v>
      </c>
      <c r="B13" s="12" t="s">
        <v>12</v>
      </c>
      <c r="C13" s="44">
        <v>600</v>
      </c>
      <c r="D13" s="53" t="s">
        <v>66</v>
      </c>
      <c r="E13" s="44">
        <v>600</v>
      </c>
      <c r="F13" s="53" t="s">
        <v>66</v>
      </c>
      <c r="G13" s="44">
        <v>600</v>
      </c>
      <c r="H13" s="53" t="s">
        <v>66</v>
      </c>
      <c r="I13" s="44">
        <v>600</v>
      </c>
      <c r="J13" s="56" t="s">
        <v>66</v>
      </c>
    </row>
    <row r="14" spans="1:10" x14ac:dyDescent="0.25">
      <c r="A14" s="54" t="s">
        <v>23</v>
      </c>
      <c r="B14" s="1"/>
      <c r="C14" s="43"/>
      <c r="D14" s="39"/>
      <c r="E14" s="43"/>
      <c r="F14" s="39"/>
      <c r="G14" s="43"/>
      <c r="H14" s="39"/>
      <c r="I14" s="43"/>
      <c r="J14" s="57"/>
    </row>
    <row r="15" spans="1:10" x14ac:dyDescent="0.25">
      <c r="A15" s="54" t="s">
        <v>104</v>
      </c>
      <c r="B15" s="12" t="s">
        <v>26</v>
      </c>
      <c r="C15" s="185">
        <v>5</v>
      </c>
      <c r="D15" s="53" t="s">
        <v>9</v>
      </c>
      <c r="E15" s="185">
        <v>5</v>
      </c>
      <c r="F15" s="53" t="s">
        <v>9</v>
      </c>
      <c r="G15" s="185">
        <v>5</v>
      </c>
      <c r="H15" s="53" t="s">
        <v>9</v>
      </c>
      <c r="I15" s="185">
        <v>5</v>
      </c>
      <c r="J15" s="56" t="s">
        <v>9</v>
      </c>
    </row>
    <row r="16" spans="1:10" x14ac:dyDescent="0.25">
      <c r="A16" s="54" t="s">
        <v>22</v>
      </c>
      <c r="B16" s="1"/>
      <c r="C16" s="1"/>
      <c r="D16" s="39"/>
      <c r="E16" s="1"/>
      <c r="F16" s="39"/>
      <c r="G16" s="1"/>
      <c r="H16" s="39"/>
      <c r="I16" s="1"/>
      <c r="J16" s="57"/>
    </row>
    <row r="17" spans="1:10" ht="18" x14ac:dyDescent="0.35">
      <c r="A17" s="54" t="s">
        <v>130</v>
      </c>
      <c r="B17" s="12" t="s">
        <v>12</v>
      </c>
      <c r="C17" s="44">
        <v>600</v>
      </c>
      <c r="D17" s="53" t="s">
        <v>66</v>
      </c>
      <c r="E17" s="44">
        <v>600</v>
      </c>
      <c r="F17" s="53" t="s">
        <v>66</v>
      </c>
      <c r="G17" s="44">
        <v>600</v>
      </c>
      <c r="H17" s="53" t="s">
        <v>66</v>
      </c>
      <c r="I17" s="44">
        <v>600</v>
      </c>
      <c r="J17" s="56" t="s">
        <v>66</v>
      </c>
    </row>
    <row r="18" spans="1:10" x14ac:dyDescent="0.25">
      <c r="A18" s="54" t="s">
        <v>23</v>
      </c>
      <c r="B18" s="1"/>
      <c r="C18" s="43"/>
      <c r="D18" s="39"/>
      <c r="E18" s="43"/>
      <c r="F18" s="39"/>
      <c r="G18" s="43"/>
      <c r="H18" s="39"/>
      <c r="I18" s="43"/>
      <c r="J18" s="57"/>
    </row>
    <row r="19" spans="1:10" x14ac:dyDescent="0.25">
      <c r="A19" s="54" t="s">
        <v>104</v>
      </c>
      <c r="B19" s="12" t="s">
        <v>26</v>
      </c>
      <c r="C19" s="185">
        <v>5</v>
      </c>
      <c r="D19" s="53" t="s">
        <v>9</v>
      </c>
      <c r="E19" s="185">
        <v>5</v>
      </c>
      <c r="F19" s="53" t="s">
        <v>9</v>
      </c>
      <c r="G19" s="185">
        <v>5</v>
      </c>
      <c r="H19" s="53" t="s">
        <v>9</v>
      </c>
      <c r="I19" s="185">
        <v>5</v>
      </c>
      <c r="J19" s="56" t="s">
        <v>9</v>
      </c>
    </row>
    <row r="20" spans="1:10" x14ac:dyDescent="0.25">
      <c r="A20" s="54" t="s">
        <v>22</v>
      </c>
      <c r="B20" s="1"/>
      <c r="C20" s="1"/>
      <c r="D20" s="39"/>
      <c r="E20" s="1"/>
      <c r="F20" s="39"/>
      <c r="G20" s="1"/>
      <c r="H20" s="39"/>
      <c r="I20" s="1"/>
      <c r="J20" s="57"/>
    </row>
    <row r="21" spans="1:10" x14ac:dyDescent="0.25">
      <c r="A21" s="54" t="s">
        <v>131</v>
      </c>
      <c r="B21" s="12" t="s">
        <v>12</v>
      </c>
      <c r="C21" s="44">
        <v>300</v>
      </c>
      <c r="D21" s="53" t="s">
        <v>66</v>
      </c>
      <c r="E21" s="44">
        <v>300</v>
      </c>
      <c r="F21" s="53" t="s">
        <v>66</v>
      </c>
      <c r="G21" s="44">
        <v>300</v>
      </c>
      <c r="H21" s="53" t="s">
        <v>66</v>
      </c>
      <c r="I21" s="44">
        <v>300</v>
      </c>
      <c r="J21" s="56" t="s">
        <v>66</v>
      </c>
    </row>
    <row r="22" spans="1:10" x14ac:dyDescent="0.25">
      <c r="A22" s="54" t="s">
        <v>24</v>
      </c>
      <c r="B22" s="1"/>
      <c r="C22" s="1"/>
      <c r="D22" s="39"/>
      <c r="E22" s="1"/>
      <c r="F22" s="39"/>
      <c r="G22" s="1"/>
      <c r="H22" s="39"/>
      <c r="I22" s="1"/>
      <c r="J22" s="57"/>
    </row>
    <row r="23" spans="1:10" x14ac:dyDescent="0.25">
      <c r="A23" s="262" t="s">
        <v>25</v>
      </c>
      <c r="B23" s="12" t="s">
        <v>38</v>
      </c>
      <c r="C23" s="46">
        <v>4</v>
      </c>
      <c r="D23" s="51" t="s">
        <v>29</v>
      </c>
      <c r="E23" s="46">
        <v>4</v>
      </c>
      <c r="F23" s="51" t="s">
        <v>29</v>
      </c>
      <c r="G23" s="46">
        <v>4</v>
      </c>
      <c r="H23" s="51" t="s">
        <v>29</v>
      </c>
      <c r="I23" s="46">
        <v>4</v>
      </c>
      <c r="J23" s="58" t="s">
        <v>29</v>
      </c>
    </row>
    <row r="24" spans="1:10" x14ac:dyDescent="0.25">
      <c r="A24" s="262"/>
      <c r="B24" s="12" t="s">
        <v>26</v>
      </c>
      <c r="C24" s="185">
        <v>10</v>
      </c>
      <c r="D24" s="53" t="s">
        <v>9</v>
      </c>
      <c r="E24" s="185">
        <v>10</v>
      </c>
      <c r="F24" s="53" t="s">
        <v>9</v>
      </c>
      <c r="G24" s="185">
        <v>10</v>
      </c>
      <c r="H24" s="53" t="s">
        <v>9</v>
      </c>
      <c r="I24" s="185">
        <v>10</v>
      </c>
      <c r="J24" s="56" t="s">
        <v>9</v>
      </c>
    </row>
    <row r="25" spans="1:10" x14ac:dyDescent="0.25">
      <c r="A25" s="182" t="s">
        <v>132</v>
      </c>
      <c r="B25" s="12" t="s">
        <v>26</v>
      </c>
      <c r="C25" s="185">
        <v>5</v>
      </c>
      <c r="D25" s="53" t="s">
        <v>9</v>
      </c>
      <c r="E25" s="185">
        <v>5</v>
      </c>
      <c r="F25" s="53" t="s">
        <v>9</v>
      </c>
      <c r="G25" s="185">
        <v>5</v>
      </c>
      <c r="H25" s="53" t="s">
        <v>9</v>
      </c>
      <c r="I25" s="185">
        <v>5</v>
      </c>
      <c r="J25" s="56" t="s">
        <v>9</v>
      </c>
    </row>
    <row r="26" spans="1:10" x14ac:dyDescent="0.25">
      <c r="A26" s="28" t="s">
        <v>133</v>
      </c>
      <c r="B26" s="1"/>
      <c r="C26" s="1"/>
      <c r="D26" s="1"/>
      <c r="E26" s="1"/>
      <c r="F26" s="1"/>
      <c r="G26" s="1"/>
      <c r="H26" s="1"/>
      <c r="I26" s="1"/>
      <c r="J26" s="29"/>
    </row>
    <row r="27" spans="1:10" x14ac:dyDescent="0.25">
      <c r="A27" s="54" t="s">
        <v>134</v>
      </c>
      <c r="B27" s="121" t="s">
        <v>12</v>
      </c>
      <c r="C27" s="44">
        <v>90</v>
      </c>
      <c r="D27" s="3" t="s">
        <v>66</v>
      </c>
      <c r="E27" s="44">
        <v>90</v>
      </c>
      <c r="F27" s="3" t="s">
        <v>66</v>
      </c>
      <c r="G27" s="44">
        <v>90</v>
      </c>
      <c r="H27" s="3" t="s">
        <v>66</v>
      </c>
      <c r="I27" s="44">
        <v>90</v>
      </c>
      <c r="J27" s="61" t="s">
        <v>66</v>
      </c>
    </row>
    <row r="28" spans="1:10" ht="15.75" thickBot="1" x14ac:dyDescent="0.3">
      <c r="A28" s="189" t="s">
        <v>135</v>
      </c>
      <c r="B28" s="33"/>
      <c r="C28" s="33"/>
      <c r="D28" s="33"/>
      <c r="E28" s="33"/>
      <c r="F28" s="33"/>
      <c r="G28" s="33"/>
      <c r="H28" s="33"/>
      <c r="I28" s="33"/>
      <c r="J28" s="322"/>
    </row>
  </sheetData>
  <mergeCells count="13">
    <mergeCell ref="C1:D1"/>
    <mergeCell ref="E1:F1"/>
    <mergeCell ref="G1:H1"/>
    <mergeCell ref="I1:J1"/>
    <mergeCell ref="C2:D2"/>
    <mergeCell ref="E2:F2"/>
    <mergeCell ref="G2:H2"/>
    <mergeCell ref="I2:J2"/>
    <mergeCell ref="A23:A2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9"/>
  <sheetViews>
    <sheetView zoomScaleNormal="100" workbookViewId="0">
      <selection activeCell="B23" sqref="B23"/>
    </sheetView>
  </sheetViews>
  <sheetFormatPr defaultRowHeight="15" x14ac:dyDescent="0.25"/>
  <cols>
    <col min="1" max="1" width="27.85546875" customWidth="1"/>
    <col min="2" max="2" width="8" customWidth="1"/>
    <col min="3" max="10" width="6.42578125" customWidth="1"/>
  </cols>
  <sheetData>
    <row r="1" spans="1:14" ht="18.75" x14ac:dyDescent="0.3">
      <c r="A1" s="13" t="s">
        <v>94</v>
      </c>
      <c r="B1" s="34"/>
      <c r="C1" s="256" t="s">
        <v>16</v>
      </c>
      <c r="D1" s="258"/>
      <c r="E1" s="256" t="s">
        <v>17</v>
      </c>
      <c r="F1" s="258"/>
      <c r="G1" s="256" t="s">
        <v>18</v>
      </c>
      <c r="H1" s="258"/>
      <c r="I1" s="256" t="s">
        <v>19</v>
      </c>
      <c r="J1" s="264"/>
    </row>
    <row r="2" spans="1:14" ht="25.5" customHeight="1" x14ac:dyDescent="0.3">
      <c r="A2" s="60"/>
      <c r="B2" s="55" t="s">
        <v>15</v>
      </c>
      <c r="C2" s="265">
        <f ca="1">TODAY()</f>
        <v>43584</v>
      </c>
      <c r="D2" s="266"/>
      <c r="E2" s="265">
        <f ca="1">TODAY()</f>
        <v>43584</v>
      </c>
      <c r="F2" s="266"/>
      <c r="G2" s="265">
        <f ca="1">TODAY()</f>
        <v>43584</v>
      </c>
      <c r="H2" s="266"/>
      <c r="I2" s="265">
        <f ca="1">TODAY()</f>
        <v>43584</v>
      </c>
      <c r="J2" s="267"/>
    </row>
    <row r="3" spans="1:14" ht="25.5" customHeight="1" x14ac:dyDescent="0.3">
      <c r="A3" s="60"/>
      <c r="B3" s="55" t="s">
        <v>37</v>
      </c>
      <c r="C3" s="265"/>
      <c r="D3" s="268"/>
      <c r="E3" s="265"/>
      <c r="F3" s="268"/>
      <c r="G3" s="265"/>
      <c r="H3" s="268"/>
      <c r="I3" s="265"/>
      <c r="J3" s="269"/>
    </row>
    <row r="4" spans="1:14" x14ac:dyDescent="0.25">
      <c r="A4" s="54" t="s">
        <v>136</v>
      </c>
      <c r="B4" s="12" t="s">
        <v>38</v>
      </c>
      <c r="C4" s="44">
        <v>65</v>
      </c>
      <c r="D4" s="3" t="s">
        <v>29</v>
      </c>
      <c r="E4" s="44">
        <v>65</v>
      </c>
      <c r="F4" s="3" t="s">
        <v>29</v>
      </c>
      <c r="G4" s="44">
        <v>65</v>
      </c>
      <c r="H4" s="3" t="s">
        <v>29</v>
      </c>
      <c r="I4" s="44">
        <v>65</v>
      </c>
      <c r="J4" s="61" t="s">
        <v>29</v>
      </c>
    </row>
    <row r="5" spans="1:14" x14ac:dyDescent="0.25">
      <c r="A5" s="54" t="s">
        <v>137</v>
      </c>
      <c r="B5" s="12" t="s">
        <v>12</v>
      </c>
      <c r="C5" s="44">
        <v>10</v>
      </c>
      <c r="D5" s="3" t="s">
        <v>66</v>
      </c>
      <c r="E5" s="44">
        <v>10</v>
      </c>
      <c r="F5" s="3" t="s">
        <v>66</v>
      </c>
      <c r="G5" s="44">
        <v>10</v>
      </c>
      <c r="H5" s="3" t="s">
        <v>66</v>
      </c>
      <c r="I5" s="44">
        <v>10</v>
      </c>
      <c r="J5" s="61" t="s">
        <v>66</v>
      </c>
    </row>
    <row r="6" spans="1:14" x14ac:dyDescent="0.25">
      <c r="A6" s="54" t="s">
        <v>30</v>
      </c>
      <c r="B6" s="1"/>
      <c r="C6" s="1"/>
      <c r="D6" s="1"/>
      <c r="E6" s="1"/>
      <c r="F6" s="1"/>
      <c r="G6" s="1"/>
      <c r="H6" s="1"/>
      <c r="I6" s="1"/>
      <c r="J6" s="29"/>
    </row>
    <row r="7" spans="1:14" x14ac:dyDescent="0.25">
      <c r="A7" s="54" t="s">
        <v>138</v>
      </c>
      <c r="B7" s="12" t="s">
        <v>38</v>
      </c>
      <c r="C7" s="46">
        <v>65</v>
      </c>
      <c r="D7" s="36" t="s">
        <v>29</v>
      </c>
      <c r="E7" s="46">
        <v>65</v>
      </c>
      <c r="F7" s="36" t="s">
        <v>29</v>
      </c>
      <c r="G7" s="46">
        <v>65</v>
      </c>
      <c r="H7" s="36" t="s">
        <v>29</v>
      </c>
      <c r="I7" s="46">
        <v>65</v>
      </c>
      <c r="J7" s="62" t="s">
        <v>29</v>
      </c>
    </row>
    <row r="8" spans="1:14" x14ac:dyDescent="0.25">
      <c r="A8" s="54" t="s">
        <v>31</v>
      </c>
      <c r="B8" s="12" t="s">
        <v>26</v>
      </c>
      <c r="C8" s="47">
        <v>15</v>
      </c>
      <c r="D8" s="48" t="s">
        <v>9</v>
      </c>
      <c r="E8" s="47">
        <v>15</v>
      </c>
      <c r="F8" s="48" t="s">
        <v>9</v>
      </c>
      <c r="G8" s="47">
        <v>15</v>
      </c>
      <c r="H8" s="48" t="s">
        <v>9</v>
      </c>
      <c r="I8" s="47">
        <v>15</v>
      </c>
      <c r="J8" s="63" t="s">
        <v>9</v>
      </c>
      <c r="L8" s="1"/>
      <c r="M8" s="1"/>
      <c r="N8" s="1"/>
    </row>
    <row r="9" spans="1:14" x14ac:dyDescent="0.25">
      <c r="A9" s="54" t="s">
        <v>139</v>
      </c>
      <c r="B9" s="1"/>
      <c r="C9" s="1"/>
      <c r="D9" s="1"/>
      <c r="E9" s="1"/>
      <c r="F9" s="1"/>
      <c r="G9" s="1"/>
      <c r="H9" s="1"/>
      <c r="I9" s="1"/>
      <c r="J9" s="29"/>
      <c r="L9" s="1"/>
      <c r="M9" s="1"/>
      <c r="N9" s="1"/>
    </row>
    <row r="10" spans="1:14" x14ac:dyDescent="0.25">
      <c r="A10" s="270" t="s">
        <v>108</v>
      </c>
      <c r="B10" s="12" t="s">
        <v>12</v>
      </c>
      <c r="C10" s="44">
        <v>300</v>
      </c>
      <c r="D10" s="3" t="s">
        <v>66</v>
      </c>
      <c r="E10" s="44">
        <v>300</v>
      </c>
      <c r="F10" s="3" t="s">
        <v>66</v>
      </c>
      <c r="G10" s="44">
        <v>300</v>
      </c>
      <c r="H10" s="3" t="s">
        <v>66</v>
      </c>
      <c r="I10" s="44">
        <v>300</v>
      </c>
      <c r="J10" s="61" t="s">
        <v>66</v>
      </c>
      <c r="L10" s="1"/>
      <c r="M10" s="42"/>
      <c r="N10" s="1"/>
    </row>
    <row r="11" spans="1:14" x14ac:dyDescent="0.25">
      <c r="A11" s="270"/>
      <c r="B11" s="271" t="s">
        <v>39</v>
      </c>
      <c r="C11" s="49" t="s">
        <v>33</v>
      </c>
      <c r="D11" s="50" t="s">
        <v>34</v>
      </c>
      <c r="E11" s="49" t="s">
        <v>33</v>
      </c>
      <c r="F11" s="50" t="s">
        <v>34</v>
      </c>
      <c r="G11" s="49" t="s">
        <v>33</v>
      </c>
      <c r="H11" s="50" t="s">
        <v>34</v>
      </c>
      <c r="I11" s="49" t="s">
        <v>33</v>
      </c>
      <c r="J11" s="64" t="s">
        <v>34</v>
      </c>
      <c r="L11" s="1"/>
      <c r="M11" s="42"/>
      <c r="N11" s="1"/>
    </row>
    <row r="12" spans="1:14" x14ac:dyDescent="0.25">
      <c r="A12" s="270"/>
      <c r="B12" s="271"/>
      <c r="C12" s="50" t="s">
        <v>36</v>
      </c>
      <c r="D12" s="50" t="s">
        <v>35</v>
      </c>
      <c r="E12" s="50" t="s">
        <v>36</v>
      </c>
      <c r="F12" s="50" t="s">
        <v>35</v>
      </c>
      <c r="G12" s="50" t="s">
        <v>36</v>
      </c>
      <c r="H12" s="50" t="s">
        <v>35</v>
      </c>
      <c r="I12" s="50" t="s">
        <v>36</v>
      </c>
      <c r="J12" s="64" t="s">
        <v>35</v>
      </c>
      <c r="L12" s="1"/>
      <c r="M12" s="1"/>
      <c r="N12" s="1"/>
    </row>
    <row r="13" spans="1:14" x14ac:dyDescent="0.25">
      <c r="A13" s="54" t="s">
        <v>140</v>
      </c>
      <c r="B13" s="1"/>
      <c r="C13" s="1"/>
      <c r="D13" s="1"/>
      <c r="E13" s="1"/>
      <c r="F13" s="1"/>
      <c r="G13" s="1"/>
      <c r="H13" s="1"/>
      <c r="I13" s="1"/>
      <c r="J13" s="29"/>
      <c r="L13" s="1"/>
      <c r="M13" s="1"/>
      <c r="N13" s="1"/>
    </row>
    <row r="14" spans="1:14" x14ac:dyDescent="0.25">
      <c r="A14" s="54" t="s">
        <v>141</v>
      </c>
      <c r="B14" s="1"/>
      <c r="C14" s="1"/>
      <c r="D14" s="1"/>
      <c r="E14" s="1"/>
      <c r="F14" s="1"/>
      <c r="G14" s="1"/>
      <c r="H14" s="1"/>
      <c r="I14" s="1"/>
      <c r="J14" s="29"/>
    </row>
    <row r="15" spans="1:14" x14ac:dyDescent="0.25">
      <c r="A15" s="144" t="s">
        <v>142</v>
      </c>
      <c r="B15" s="11" t="s">
        <v>55</v>
      </c>
      <c r="C15" s="46">
        <v>40</v>
      </c>
      <c r="D15" s="51" t="s">
        <v>66</v>
      </c>
      <c r="E15" s="46">
        <v>40</v>
      </c>
      <c r="F15" s="51" t="s">
        <v>66</v>
      </c>
      <c r="G15" s="46">
        <v>40</v>
      </c>
      <c r="H15" s="51" t="s">
        <v>66</v>
      </c>
      <c r="I15" s="46">
        <v>40</v>
      </c>
      <c r="J15" s="58" t="s">
        <v>66</v>
      </c>
    </row>
    <row r="16" spans="1:14" x14ac:dyDescent="0.25">
      <c r="A16" s="262" t="s">
        <v>25</v>
      </c>
      <c r="B16" s="12" t="s">
        <v>38</v>
      </c>
      <c r="C16" s="46">
        <v>4</v>
      </c>
      <c r="D16" s="51" t="s">
        <v>29</v>
      </c>
      <c r="E16" s="46">
        <v>4</v>
      </c>
      <c r="F16" s="51" t="s">
        <v>29</v>
      </c>
      <c r="G16" s="46">
        <v>4</v>
      </c>
      <c r="H16" s="51" t="s">
        <v>29</v>
      </c>
      <c r="I16" s="46">
        <v>4</v>
      </c>
      <c r="J16" s="58" t="s">
        <v>29</v>
      </c>
    </row>
    <row r="17" spans="1:10" x14ac:dyDescent="0.25">
      <c r="A17" s="262"/>
      <c r="B17" s="12" t="s">
        <v>26</v>
      </c>
      <c r="C17" s="85">
        <v>10</v>
      </c>
      <c r="D17" s="88" t="s">
        <v>9</v>
      </c>
      <c r="E17" s="85">
        <v>10</v>
      </c>
      <c r="F17" s="88" t="s">
        <v>9</v>
      </c>
      <c r="G17" s="85">
        <v>10</v>
      </c>
      <c r="H17" s="88" t="s">
        <v>9</v>
      </c>
      <c r="I17" s="85">
        <v>10</v>
      </c>
      <c r="J17" s="89" t="s">
        <v>9</v>
      </c>
    </row>
    <row r="18" spans="1:10" x14ac:dyDescent="0.25">
      <c r="A18" s="128" t="s">
        <v>143</v>
      </c>
      <c r="B18" s="12" t="s">
        <v>26</v>
      </c>
      <c r="C18" s="129">
        <v>5</v>
      </c>
      <c r="D18" s="53" t="s">
        <v>9</v>
      </c>
      <c r="E18" s="129">
        <v>5</v>
      </c>
      <c r="F18" s="53" t="s">
        <v>9</v>
      </c>
      <c r="G18" s="129">
        <v>5</v>
      </c>
      <c r="H18" s="53" t="s">
        <v>9</v>
      </c>
      <c r="I18" s="129">
        <v>5</v>
      </c>
      <c r="J18" s="56" t="s">
        <v>9</v>
      </c>
    </row>
    <row r="19" spans="1:10" ht="15.75" thickBot="1" x14ac:dyDescent="0.3">
      <c r="A19" s="66" t="s">
        <v>144</v>
      </c>
      <c r="B19" s="59"/>
      <c r="C19" s="90" t="s">
        <v>34</v>
      </c>
      <c r="D19" s="90" t="s">
        <v>36</v>
      </c>
      <c r="E19" s="90" t="s">
        <v>34</v>
      </c>
      <c r="F19" s="90" t="s">
        <v>36</v>
      </c>
      <c r="G19" s="90" t="s">
        <v>34</v>
      </c>
      <c r="H19" s="90" t="s">
        <v>36</v>
      </c>
      <c r="I19" s="90" t="s">
        <v>34</v>
      </c>
      <c r="J19" s="91" t="s">
        <v>36</v>
      </c>
    </row>
  </sheetData>
  <mergeCells count="15">
    <mergeCell ref="A16:A17"/>
    <mergeCell ref="A10:A12"/>
    <mergeCell ref="B11:B12"/>
    <mergeCell ref="C1:D1"/>
    <mergeCell ref="E1:F1"/>
    <mergeCell ref="C2:D2"/>
    <mergeCell ref="E2:F2"/>
    <mergeCell ref="C3:D3"/>
    <mergeCell ref="E3:F3"/>
    <mergeCell ref="G3:H3"/>
    <mergeCell ref="I3:J3"/>
    <mergeCell ref="I2:J2"/>
    <mergeCell ref="I1:J1"/>
    <mergeCell ref="G1:H1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42"/>
  <sheetViews>
    <sheetView tabSelected="1" workbookViewId="0">
      <selection activeCell="A20" sqref="A20:A24"/>
    </sheetView>
  </sheetViews>
  <sheetFormatPr defaultRowHeight="15" x14ac:dyDescent="0.25"/>
  <cols>
    <col min="1" max="1" width="15.28515625" customWidth="1"/>
    <col min="2" max="2" width="24.28515625" bestFit="1" customWidth="1"/>
    <col min="3" max="3" width="6.5703125" customWidth="1"/>
    <col min="4" max="11" width="7.140625" customWidth="1"/>
    <col min="14" max="14" width="15.42578125" customWidth="1"/>
    <col min="23" max="23" width="4.5703125" customWidth="1"/>
    <col min="24" max="24" width="6.140625" customWidth="1"/>
    <col min="25" max="25" width="5.42578125" customWidth="1"/>
    <col min="27" max="27" width="5.140625" customWidth="1"/>
    <col min="28" max="28" width="6.140625" customWidth="1"/>
    <col min="29" max="29" width="5.42578125" customWidth="1"/>
    <col min="30" max="30" width="3.85546875" customWidth="1"/>
    <col min="31" max="31" width="5" customWidth="1"/>
  </cols>
  <sheetData>
    <row r="1" spans="1:31" ht="18.75" x14ac:dyDescent="0.3">
      <c r="A1" s="13" t="s">
        <v>49</v>
      </c>
      <c r="B1" s="34"/>
      <c r="C1" s="34"/>
      <c r="D1" s="256" t="s">
        <v>16</v>
      </c>
      <c r="E1" s="258"/>
      <c r="F1" s="256" t="s">
        <v>17</v>
      </c>
      <c r="G1" s="258"/>
      <c r="H1" s="256" t="s">
        <v>18</v>
      </c>
      <c r="I1" s="258"/>
      <c r="J1" s="256" t="s">
        <v>19</v>
      </c>
      <c r="K1" s="264"/>
      <c r="N1" s="156" t="s">
        <v>107</v>
      </c>
      <c r="O1" s="157"/>
      <c r="P1" s="157"/>
      <c r="Q1" s="158" t="s">
        <v>15</v>
      </c>
      <c r="R1" s="285">
        <f ca="1">TODAY()</f>
        <v>43584</v>
      </c>
      <c r="S1" s="286"/>
      <c r="T1" s="159"/>
      <c r="U1" s="93"/>
      <c r="V1" s="160" t="s">
        <v>161</v>
      </c>
      <c r="W1" s="161"/>
      <c r="X1" s="161"/>
      <c r="Y1" s="162"/>
      <c r="Z1" s="162"/>
      <c r="AA1" s="163"/>
      <c r="AB1" s="161"/>
      <c r="AC1" s="161"/>
      <c r="AD1" s="161"/>
      <c r="AE1" s="96"/>
    </row>
    <row r="2" spans="1:31" ht="30.75" customHeight="1" x14ac:dyDescent="0.25">
      <c r="A2" s="54"/>
      <c r="B2" s="1"/>
      <c r="C2" s="55" t="s">
        <v>15</v>
      </c>
      <c r="D2" s="265">
        <f ca="1">TODAY()</f>
        <v>43584</v>
      </c>
      <c r="E2" s="266"/>
      <c r="F2" s="265">
        <f ca="1">TODAY()</f>
        <v>43584</v>
      </c>
      <c r="G2" s="266"/>
      <c r="H2" s="265">
        <f ca="1">TODAY()</f>
        <v>43584</v>
      </c>
      <c r="I2" s="266"/>
      <c r="J2" s="265">
        <f ca="1">TODAY()</f>
        <v>43584</v>
      </c>
      <c r="K2" s="267"/>
      <c r="N2" s="287" t="s">
        <v>44</v>
      </c>
      <c r="O2" s="289">
        <v>198</v>
      </c>
      <c r="P2" s="291" t="s">
        <v>66</v>
      </c>
      <c r="Q2" s="323" t="s">
        <v>100</v>
      </c>
      <c r="R2" s="324"/>
      <c r="S2" s="325">
        <f>_xlfn.FLOOR.MATH((MIN(O6:O29)*O2/1000),0.01)</f>
        <v>0</v>
      </c>
      <c r="T2" s="326" t="s">
        <v>45</v>
      </c>
      <c r="U2" s="93"/>
      <c r="V2" s="331" t="s">
        <v>56</v>
      </c>
      <c r="W2" s="332"/>
      <c r="X2" s="333">
        <f>COUNT(O6:O29)</f>
        <v>0</v>
      </c>
      <c r="Y2" s="334"/>
      <c r="Z2" s="334"/>
      <c r="AA2" s="335"/>
      <c r="AB2" s="333"/>
      <c r="AC2" s="94"/>
      <c r="AD2" s="94"/>
      <c r="AE2" s="152"/>
    </row>
    <row r="3" spans="1:31" ht="30.75" customHeight="1" x14ac:dyDescent="0.25">
      <c r="A3" s="54"/>
      <c r="B3" s="1"/>
      <c r="C3" s="55" t="s">
        <v>37</v>
      </c>
      <c r="D3" s="247"/>
      <c r="E3" s="249"/>
      <c r="F3" s="247"/>
      <c r="G3" s="249"/>
      <c r="H3" s="247"/>
      <c r="I3" s="249"/>
      <c r="J3" s="247"/>
      <c r="K3" s="263"/>
      <c r="N3" s="288"/>
      <c r="O3" s="290"/>
      <c r="P3" s="292"/>
      <c r="Q3" s="327" t="s">
        <v>46</v>
      </c>
      <c r="R3" s="328"/>
      <c r="S3" s="329">
        <v>250</v>
      </c>
      <c r="T3" s="330" t="s">
        <v>66</v>
      </c>
      <c r="U3" s="93"/>
      <c r="V3" s="145" t="s">
        <v>57</v>
      </c>
      <c r="W3" s="95"/>
      <c r="X3" s="336">
        <f>X2*1.4</f>
        <v>0</v>
      </c>
      <c r="Y3" s="95" t="s">
        <v>65</v>
      </c>
      <c r="Z3" s="95" t="s">
        <v>78</v>
      </c>
      <c r="AA3" s="106"/>
      <c r="AB3" s="333"/>
      <c r="AC3" s="94"/>
      <c r="AD3" s="94"/>
      <c r="AE3" s="152"/>
    </row>
    <row r="4" spans="1:31" ht="18" x14ac:dyDescent="0.35">
      <c r="A4" s="54" t="s">
        <v>105</v>
      </c>
      <c r="B4" s="1"/>
      <c r="C4" s="55"/>
      <c r="D4" s="44">
        <v>200</v>
      </c>
      <c r="E4" s="3" t="s">
        <v>66</v>
      </c>
      <c r="F4" s="44">
        <v>200</v>
      </c>
      <c r="G4" s="3" t="s">
        <v>66</v>
      </c>
      <c r="H4" s="44">
        <v>200</v>
      </c>
      <c r="I4" s="3" t="s">
        <v>66</v>
      </c>
      <c r="J4" s="44">
        <v>200</v>
      </c>
      <c r="K4" s="61" t="s">
        <v>66</v>
      </c>
      <c r="N4" s="278" t="s">
        <v>47</v>
      </c>
      <c r="O4" s="276"/>
      <c r="P4" s="276"/>
      <c r="Q4" s="276" t="s">
        <v>163</v>
      </c>
      <c r="R4" s="276"/>
      <c r="S4" s="276"/>
      <c r="T4" s="277"/>
      <c r="U4" s="93"/>
      <c r="V4" s="279" t="s">
        <v>74</v>
      </c>
      <c r="W4" s="280"/>
      <c r="X4" s="146">
        <v>20</v>
      </c>
      <c r="Y4" s="95" t="s">
        <v>65</v>
      </c>
      <c r="Z4" s="147" t="s">
        <v>77</v>
      </c>
      <c r="AA4" s="107"/>
      <c r="AB4" s="94"/>
      <c r="AC4" s="94"/>
      <c r="AD4" s="94"/>
      <c r="AE4" s="153"/>
    </row>
    <row r="5" spans="1:31" ht="26.25" x14ac:dyDescent="0.25">
      <c r="A5" s="262" t="s">
        <v>106</v>
      </c>
      <c r="B5" s="298"/>
      <c r="C5" s="298"/>
      <c r="D5" s="298"/>
      <c r="E5" s="298"/>
      <c r="F5" s="298"/>
      <c r="G5" s="298"/>
      <c r="H5" s="298"/>
      <c r="I5" s="298"/>
      <c r="J5" s="298"/>
      <c r="K5" s="299"/>
      <c r="N5" s="97" t="s">
        <v>98</v>
      </c>
      <c r="O5" s="98" t="s">
        <v>89</v>
      </c>
      <c r="P5" s="98" t="s">
        <v>99</v>
      </c>
      <c r="Q5" s="98" t="s">
        <v>75</v>
      </c>
      <c r="R5" s="98" t="s">
        <v>64</v>
      </c>
      <c r="S5" s="99" t="s">
        <v>60</v>
      </c>
      <c r="T5" s="100" t="s">
        <v>53</v>
      </c>
      <c r="U5" s="93"/>
      <c r="V5" s="281" t="s">
        <v>72</v>
      </c>
      <c r="W5" s="282"/>
      <c r="X5" s="272" t="s">
        <v>2</v>
      </c>
      <c r="Y5" s="272"/>
      <c r="Z5" s="272" t="s">
        <v>3</v>
      </c>
      <c r="AA5" s="272"/>
      <c r="AB5" s="272" t="s">
        <v>58</v>
      </c>
      <c r="AC5" s="272"/>
      <c r="AD5" s="183"/>
      <c r="AE5" s="174"/>
    </row>
    <row r="6" spans="1:31" x14ac:dyDescent="0.25">
      <c r="A6" s="300" t="s">
        <v>145</v>
      </c>
      <c r="B6" s="1" t="s">
        <v>95</v>
      </c>
      <c r="C6" s="12" t="s">
        <v>12</v>
      </c>
      <c r="D6" s="44">
        <v>25</v>
      </c>
      <c r="E6" s="3" t="s">
        <v>66</v>
      </c>
      <c r="F6" s="44">
        <v>25</v>
      </c>
      <c r="G6" s="3" t="s">
        <v>66</v>
      </c>
      <c r="H6" s="44">
        <v>25</v>
      </c>
      <c r="I6" s="3" t="s">
        <v>66</v>
      </c>
      <c r="J6" s="44">
        <v>25</v>
      </c>
      <c r="K6" s="61" t="s">
        <v>66</v>
      </c>
      <c r="N6" s="101"/>
      <c r="O6" s="102"/>
      <c r="P6" s="103">
        <f>IF(N6=0,0,$S$2*1000/O6)</f>
        <v>0</v>
      </c>
      <c r="Q6" s="104">
        <f>ROUND($S$3/10,1)</f>
        <v>25</v>
      </c>
      <c r="R6" s="104">
        <f>ROUND($S$3/10,1)</f>
        <v>25</v>
      </c>
      <c r="S6" s="104">
        <f>ROUND($S$3/100,1)</f>
        <v>2.5</v>
      </c>
      <c r="T6" s="105">
        <f>$S$3-SUM(P6:S6)</f>
        <v>197.5</v>
      </c>
      <c r="U6" s="93"/>
      <c r="V6" s="283"/>
      <c r="W6" s="284"/>
      <c r="X6" s="273"/>
      <c r="Y6" s="273"/>
      <c r="Z6" s="273"/>
      <c r="AA6" s="273"/>
      <c r="AB6" s="273"/>
      <c r="AC6" s="273"/>
      <c r="AD6" s="184"/>
      <c r="AE6" s="175"/>
    </row>
    <row r="7" spans="1:31" ht="16.5" x14ac:dyDescent="0.25">
      <c r="A7" s="300"/>
      <c r="B7" s="1" t="s">
        <v>96</v>
      </c>
      <c r="C7" s="12" t="s">
        <v>12</v>
      </c>
      <c r="D7" s="44">
        <v>25</v>
      </c>
      <c r="E7" s="3" t="s">
        <v>66</v>
      </c>
      <c r="F7" s="44">
        <v>25</v>
      </c>
      <c r="G7" s="3" t="s">
        <v>66</v>
      </c>
      <c r="H7" s="44">
        <v>25</v>
      </c>
      <c r="I7" s="3" t="s">
        <v>66</v>
      </c>
      <c r="J7" s="44">
        <v>25</v>
      </c>
      <c r="K7" s="61" t="s">
        <v>66</v>
      </c>
      <c r="N7" s="101"/>
      <c r="O7" s="102"/>
      <c r="P7" s="103">
        <f>IF(N7=0,0,$S$2*1000/O7)</f>
        <v>0</v>
      </c>
      <c r="Q7" s="104">
        <f t="shared" ref="Q7:R29" si="0">ROUND($S$3/10,1)</f>
        <v>25</v>
      </c>
      <c r="R7" s="104">
        <f t="shared" si="0"/>
        <v>25</v>
      </c>
      <c r="S7" s="104">
        <f t="shared" ref="S7:S29" si="1">ROUND($S$3/100,1)</f>
        <v>2.5</v>
      </c>
      <c r="T7" s="105">
        <f t="shared" ref="T7:T29" si="2">$S$3-SUM(P7:S7)</f>
        <v>197.5</v>
      </c>
      <c r="U7" s="93"/>
      <c r="V7" s="164" t="s">
        <v>62</v>
      </c>
      <c r="W7" s="165"/>
      <c r="X7" s="166"/>
      <c r="Y7" s="167" t="s">
        <v>63</v>
      </c>
      <c r="Z7" s="166">
        <f>X4</f>
        <v>20</v>
      </c>
      <c r="AA7" s="166" t="s">
        <v>65</v>
      </c>
      <c r="AB7" s="176">
        <f>X4-SUM(AB8:AB9)</f>
        <v>16</v>
      </c>
      <c r="AC7" s="176" t="s">
        <v>65</v>
      </c>
      <c r="AD7" s="179" t="s">
        <v>79</v>
      </c>
      <c r="AE7" s="274" t="s">
        <v>76</v>
      </c>
    </row>
    <row r="8" spans="1:31" ht="17.25" x14ac:dyDescent="0.25">
      <c r="A8" s="300"/>
      <c r="B8" s="1" t="s">
        <v>97</v>
      </c>
      <c r="C8" s="12" t="s">
        <v>12</v>
      </c>
      <c r="D8" s="44">
        <v>2.5</v>
      </c>
      <c r="E8" s="3" t="s">
        <v>66</v>
      </c>
      <c r="F8" s="44">
        <v>2.5</v>
      </c>
      <c r="G8" s="3" t="s">
        <v>66</v>
      </c>
      <c r="H8" s="44">
        <v>2.5</v>
      </c>
      <c r="I8" s="3" t="s">
        <v>66</v>
      </c>
      <c r="J8" s="44">
        <v>2.5</v>
      </c>
      <c r="K8" s="61" t="s">
        <v>66</v>
      </c>
      <c r="N8" s="101"/>
      <c r="O8" s="102"/>
      <c r="P8" s="103">
        <f t="shared" ref="P8:P29" si="3">IF(N8=0,0,$S$2*1000/O8)</f>
        <v>0</v>
      </c>
      <c r="Q8" s="104">
        <f t="shared" si="0"/>
        <v>25</v>
      </c>
      <c r="R8" s="104">
        <f t="shared" si="0"/>
        <v>25</v>
      </c>
      <c r="S8" s="104">
        <f t="shared" si="1"/>
        <v>2.5</v>
      </c>
      <c r="T8" s="105">
        <f t="shared" si="2"/>
        <v>197.5</v>
      </c>
      <c r="U8" s="93"/>
      <c r="V8" s="148" t="s">
        <v>75</v>
      </c>
      <c r="W8" s="149"/>
      <c r="X8" s="150">
        <v>10</v>
      </c>
      <c r="Y8" s="150" t="s">
        <v>59</v>
      </c>
      <c r="Z8" s="150">
        <v>1</v>
      </c>
      <c r="AA8" s="150" t="s">
        <v>59</v>
      </c>
      <c r="AB8" s="177">
        <f>$X$4*Z8/X8</f>
        <v>2</v>
      </c>
      <c r="AC8" s="177" t="s">
        <v>65</v>
      </c>
      <c r="AD8" s="180" t="s">
        <v>80</v>
      </c>
      <c r="AE8" s="274"/>
    </row>
    <row r="9" spans="1:31" ht="17.25" x14ac:dyDescent="0.25">
      <c r="A9" s="182" t="s">
        <v>162</v>
      </c>
      <c r="B9" s="1"/>
      <c r="C9" s="12"/>
      <c r="D9" s="44"/>
      <c r="E9" s="3"/>
      <c r="F9" s="44"/>
      <c r="G9" s="3"/>
      <c r="H9" s="44"/>
      <c r="I9" s="3"/>
      <c r="J9" s="44"/>
      <c r="K9" s="61"/>
      <c r="N9" s="101"/>
      <c r="O9" s="102"/>
      <c r="P9" s="103">
        <f t="shared" si="3"/>
        <v>0</v>
      </c>
      <c r="Q9" s="104">
        <f t="shared" si="0"/>
        <v>25</v>
      </c>
      <c r="R9" s="104">
        <f t="shared" si="0"/>
        <v>25</v>
      </c>
      <c r="S9" s="104">
        <f t="shared" si="1"/>
        <v>2.5</v>
      </c>
      <c r="T9" s="105">
        <f t="shared" si="2"/>
        <v>197.5</v>
      </c>
      <c r="U9" s="93"/>
      <c r="V9" s="168" t="s">
        <v>73</v>
      </c>
      <c r="W9" s="151"/>
      <c r="X9" s="169">
        <v>1</v>
      </c>
      <c r="Y9" s="169" t="s">
        <v>4</v>
      </c>
      <c r="Z9" s="169">
        <v>0.1</v>
      </c>
      <c r="AA9" s="169" t="s">
        <v>5</v>
      </c>
      <c r="AB9" s="177">
        <f>$X$4*Z9/X9</f>
        <v>2</v>
      </c>
      <c r="AC9" s="177" t="s">
        <v>65</v>
      </c>
      <c r="AD9" s="180" t="s">
        <v>81</v>
      </c>
      <c r="AE9" s="274"/>
    </row>
    <row r="10" spans="1:31" ht="17.25" x14ac:dyDescent="0.25">
      <c r="A10" s="28" t="s">
        <v>146</v>
      </c>
      <c r="B10" s="1"/>
      <c r="C10" s="12" t="s">
        <v>12</v>
      </c>
      <c r="D10" s="44">
        <v>50</v>
      </c>
      <c r="E10" s="3" t="s">
        <v>66</v>
      </c>
      <c r="F10" s="44">
        <v>50</v>
      </c>
      <c r="G10" s="3" t="s">
        <v>66</v>
      </c>
      <c r="H10" s="44">
        <v>50</v>
      </c>
      <c r="I10" s="3" t="s">
        <v>66</v>
      </c>
      <c r="J10" s="44">
        <v>50</v>
      </c>
      <c r="K10" s="61" t="s">
        <v>66</v>
      </c>
      <c r="N10" s="101"/>
      <c r="O10" s="102"/>
      <c r="P10" s="103">
        <f t="shared" si="3"/>
        <v>0</v>
      </c>
      <c r="Q10" s="104">
        <f t="shared" si="0"/>
        <v>25</v>
      </c>
      <c r="R10" s="104">
        <f t="shared" si="0"/>
        <v>25</v>
      </c>
      <c r="S10" s="104">
        <f t="shared" si="1"/>
        <v>2.5</v>
      </c>
      <c r="T10" s="105">
        <f t="shared" si="2"/>
        <v>197.5</v>
      </c>
      <c r="U10" s="93"/>
      <c r="V10" s="170" t="s">
        <v>60</v>
      </c>
      <c r="W10" s="171"/>
      <c r="X10" s="171">
        <v>10</v>
      </c>
      <c r="Y10" s="171" t="s">
        <v>61</v>
      </c>
      <c r="Z10" s="172">
        <v>0.1</v>
      </c>
      <c r="AA10" s="173" t="s">
        <v>61</v>
      </c>
      <c r="AB10" s="178">
        <f>$X$4*Z10/X10</f>
        <v>0.2</v>
      </c>
      <c r="AC10" s="178" t="s">
        <v>65</v>
      </c>
      <c r="AD10" s="181" t="s">
        <v>82</v>
      </c>
      <c r="AE10" s="275"/>
    </row>
    <row r="11" spans="1:31" x14ac:dyDescent="0.25">
      <c r="A11" s="37" t="s">
        <v>86</v>
      </c>
      <c r="B11" s="303" t="s">
        <v>54</v>
      </c>
      <c r="C11" s="304"/>
      <c r="D11" s="1"/>
      <c r="E11" s="1"/>
      <c r="F11" s="1"/>
      <c r="G11" s="1"/>
      <c r="H11" s="1"/>
      <c r="I11" s="1"/>
      <c r="J11" s="1"/>
      <c r="K11" s="29"/>
      <c r="N11" s="101"/>
      <c r="O11" s="102"/>
      <c r="P11" s="103">
        <f t="shared" si="3"/>
        <v>0</v>
      </c>
      <c r="Q11" s="104">
        <f t="shared" si="0"/>
        <v>25</v>
      </c>
      <c r="R11" s="104">
        <f t="shared" si="0"/>
        <v>25</v>
      </c>
      <c r="S11" s="104">
        <f t="shared" si="1"/>
        <v>2.5</v>
      </c>
      <c r="T11" s="105">
        <f t="shared" si="2"/>
        <v>197.5</v>
      </c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x14ac:dyDescent="0.25">
      <c r="A12" s="28" t="s">
        <v>147</v>
      </c>
      <c r="B12" s="1" t="s">
        <v>72</v>
      </c>
      <c r="C12" s="12" t="s">
        <v>12</v>
      </c>
      <c r="D12" s="44">
        <v>200</v>
      </c>
      <c r="E12" s="3" t="s">
        <v>66</v>
      </c>
      <c r="F12" s="44">
        <v>200</v>
      </c>
      <c r="G12" s="3" t="s">
        <v>66</v>
      </c>
      <c r="H12" s="44">
        <v>200</v>
      </c>
      <c r="I12" s="3" t="s">
        <v>66</v>
      </c>
      <c r="J12" s="44">
        <v>200</v>
      </c>
      <c r="K12" s="61" t="s">
        <v>66</v>
      </c>
      <c r="N12" s="101"/>
      <c r="O12" s="102"/>
      <c r="P12" s="103">
        <f t="shared" si="3"/>
        <v>0</v>
      </c>
      <c r="Q12" s="104">
        <f t="shared" si="0"/>
        <v>25</v>
      </c>
      <c r="R12" s="104">
        <f t="shared" si="0"/>
        <v>25</v>
      </c>
      <c r="S12" s="104">
        <f t="shared" si="1"/>
        <v>2.5</v>
      </c>
      <c r="T12" s="105">
        <f t="shared" si="2"/>
        <v>197.5</v>
      </c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x14ac:dyDescent="0.25">
      <c r="A13" s="241" t="s">
        <v>148</v>
      </c>
      <c r="B13" s="1" t="s">
        <v>72</v>
      </c>
      <c r="C13" s="118" t="s">
        <v>12</v>
      </c>
      <c r="D13" s="44">
        <v>200</v>
      </c>
      <c r="E13" s="3" t="s">
        <v>66</v>
      </c>
      <c r="F13" s="44">
        <v>200</v>
      </c>
      <c r="G13" s="3" t="s">
        <v>66</v>
      </c>
      <c r="H13" s="44">
        <v>200</v>
      </c>
      <c r="I13" s="3" t="s">
        <v>66</v>
      </c>
      <c r="J13" s="44">
        <v>200</v>
      </c>
      <c r="K13" s="61" t="s">
        <v>66</v>
      </c>
      <c r="N13" s="101"/>
      <c r="O13" s="102"/>
      <c r="P13" s="103">
        <f t="shared" si="3"/>
        <v>0</v>
      </c>
      <c r="Q13" s="104">
        <f t="shared" si="0"/>
        <v>25</v>
      </c>
      <c r="R13" s="104">
        <f t="shared" si="0"/>
        <v>25</v>
      </c>
      <c r="S13" s="104">
        <f t="shared" si="1"/>
        <v>2.5</v>
      </c>
      <c r="T13" s="105">
        <f t="shared" si="2"/>
        <v>197.5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x14ac:dyDescent="0.25">
      <c r="A14" s="302"/>
      <c r="B14" s="39" t="s">
        <v>68</v>
      </c>
      <c r="C14" s="121" t="s">
        <v>12</v>
      </c>
      <c r="D14" s="44">
        <v>10</v>
      </c>
      <c r="E14" s="3" t="s">
        <v>66</v>
      </c>
      <c r="F14" s="44">
        <v>10</v>
      </c>
      <c r="G14" s="3" t="s">
        <v>66</v>
      </c>
      <c r="H14" s="44">
        <v>10</v>
      </c>
      <c r="I14" s="3" t="s">
        <v>66</v>
      </c>
      <c r="J14" s="44">
        <v>10</v>
      </c>
      <c r="K14" s="61" t="s">
        <v>66</v>
      </c>
      <c r="N14" s="101"/>
      <c r="O14" s="102"/>
      <c r="P14" s="103">
        <f t="shared" si="3"/>
        <v>0</v>
      </c>
      <c r="Q14" s="104">
        <f t="shared" si="0"/>
        <v>25</v>
      </c>
      <c r="R14" s="104">
        <f t="shared" si="0"/>
        <v>25</v>
      </c>
      <c r="S14" s="104">
        <f t="shared" si="1"/>
        <v>2.5</v>
      </c>
      <c r="T14" s="105">
        <f t="shared" si="2"/>
        <v>197.5</v>
      </c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x14ac:dyDescent="0.25">
      <c r="A15" s="302"/>
      <c r="B15" s="1" t="s">
        <v>69</v>
      </c>
      <c r="C15" s="121" t="s">
        <v>12</v>
      </c>
      <c r="D15" s="44">
        <v>2.5</v>
      </c>
      <c r="E15" s="3" t="s">
        <v>66</v>
      </c>
      <c r="F15" s="44">
        <v>2.5</v>
      </c>
      <c r="G15" s="3" t="s">
        <v>66</v>
      </c>
      <c r="H15" s="44">
        <v>2.5</v>
      </c>
      <c r="I15" s="3" t="s">
        <v>66</v>
      </c>
      <c r="J15" s="44">
        <v>2.5</v>
      </c>
      <c r="K15" s="61" t="s">
        <v>66</v>
      </c>
      <c r="N15" s="101"/>
      <c r="O15" s="102"/>
      <c r="P15" s="103">
        <f t="shared" si="3"/>
        <v>0</v>
      </c>
      <c r="Q15" s="104">
        <f t="shared" si="0"/>
        <v>25</v>
      </c>
      <c r="R15" s="104">
        <f t="shared" si="0"/>
        <v>25</v>
      </c>
      <c r="S15" s="104">
        <f t="shared" si="1"/>
        <v>2.5</v>
      </c>
      <c r="T15" s="105">
        <f t="shared" si="2"/>
        <v>197.5</v>
      </c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x14ac:dyDescent="0.25">
      <c r="A16" s="242"/>
      <c r="B16" s="115" t="s">
        <v>7</v>
      </c>
      <c r="C16" s="122" t="s">
        <v>26</v>
      </c>
      <c r="D16" s="47">
        <v>20</v>
      </c>
      <c r="E16" s="48" t="s">
        <v>9</v>
      </c>
      <c r="F16" s="47">
        <v>20</v>
      </c>
      <c r="G16" s="48" t="s">
        <v>9</v>
      </c>
      <c r="H16" s="47">
        <v>20</v>
      </c>
      <c r="I16" s="48" t="s">
        <v>9</v>
      </c>
      <c r="J16" s="47">
        <v>20</v>
      </c>
      <c r="K16" s="63" t="s">
        <v>9</v>
      </c>
      <c r="N16" s="101"/>
      <c r="O16" s="102"/>
      <c r="P16" s="103">
        <f t="shared" si="3"/>
        <v>0</v>
      </c>
      <c r="Q16" s="104">
        <f t="shared" si="0"/>
        <v>25</v>
      </c>
      <c r="R16" s="104">
        <f t="shared" si="0"/>
        <v>25</v>
      </c>
      <c r="S16" s="104">
        <f t="shared" si="1"/>
        <v>2.5</v>
      </c>
      <c r="T16" s="105">
        <f t="shared" si="2"/>
        <v>197.5</v>
      </c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x14ac:dyDescent="0.25">
      <c r="A17" s="28" t="s">
        <v>149</v>
      </c>
      <c r="B17" s="1" t="s">
        <v>72</v>
      </c>
      <c r="C17" s="12" t="s">
        <v>12</v>
      </c>
      <c r="D17" s="44">
        <v>200</v>
      </c>
      <c r="E17" s="3" t="s">
        <v>66</v>
      </c>
      <c r="F17" s="44">
        <v>200</v>
      </c>
      <c r="G17" s="3" t="s">
        <v>66</v>
      </c>
      <c r="H17" s="44">
        <v>200</v>
      </c>
      <c r="I17" s="3" t="s">
        <v>66</v>
      </c>
      <c r="J17" s="44">
        <v>200</v>
      </c>
      <c r="K17" s="61" t="s">
        <v>66</v>
      </c>
      <c r="N17" s="101"/>
      <c r="O17" s="102"/>
      <c r="P17" s="103">
        <f t="shared" si="3"/>
        <v>0</v>
      </c>
      <c r="Q17" s="104">
        <f t="shared" si="0"/>
        <v>25</v>
      </c>
      <c r="R17" s="104">
        <f t="shared" si="0"/>
        <v>25</v>
      </c>
      <c r="S17" s="104">
        <f t="shared" si="1"/>
        <v>2.5</v>
      </c>
      <c r="T17" s="105">
        <f t="shared" si="2"/>
        <v>197.5</v>
      </c>
      <c r="U17" s="93"/>
      <c r="V17" s="93"/>
      <c r="W17" s="93"/>
      <c r="X17" s="93"/>
      <c r="Y17" s="93"/>
      <c r="Z17" s="93"/>
      <c r="AA17" s="93"/>
      <c r="AB17" s="108" t="s">
        <v>48</v>
      </c>
      <c r="AC17" s="93"/>
      <c r="AD17" s="93"/>
      <c r="AE17" s="93"/>
    </row>
    <row r="18" spans="1:31" x14ac:dyDescent="0.25">
      <c r="A18" s="28" t="s">
        <v>150</v>
      </c>
      <c r="B18" s="1"/>
      <c r="C18" s="12" t="s">
        <v>12</v>
      </c>
      <c r="D18" s="44">
        <v>250</v>
      </c>
      <c r="E18" s="3" t="s">
        <v>66</v>
      </c>
      <c r="F18" s="44">
        <v>250</v>
      </c>
      <c r="G18" s="3" t="s">
        <v>66</v>
      </c>
      <c r="H18" s="44">
        <v>250</v>
      </c>
      <c r="I18" s="3" t="s">
        <v>66</v>
      </c>
      <c r="J18" s="44">
        <v>250</v>
      </c>
      <c r="K18" s="61" t="s">
        <v>66</v>
      </c>
      <c r="N18" s="101"/>
      <c r="O18" s="102"/>
      <c r="P18" s="103">
        <f t="shared" si="3"/>
        <v>0</v>
      </c>
      <c r="Q18" s="104">
        <f t="shared" si="0"/>
        <v>25</v>
      </c>
      <c r="R18" s="104">
        <f t="shared" si="0"/>
        <v>25</v>
      </c>
      <c r="S18" s="104">
        <f t="shared" si="1"/>
        <v>2.5</v>
      </c>
      <c r="T18" s="105">
        <f t="shared" si="2"/>
        <v>197.5</v>
      </c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x14ac:dyDescent="0.25">
      <c r="A19" s="28" t="s">
        <v>151</v>
      </c>
      <c r="B19" s="1"/>
      <c r="C19" s="12" t="s">
        <v>26</v>
      </c>
      <c r="D19" s="47">
        <v>30</v>
      </c>
      <c r="E19" s="48" t="s">
        <v>9</v>
      </c>
      <c r="F19" s="47">
        <v>30</v>
      </c>
      <c r="G19" s="48" t="s">
        <v>9</v>
      </c>
      <c r="H19" s="47">
        <v>30</v>
      </c>
      <c r="I19" s="48" t="s">
        <v>9</v>
      </c>
      <c r="J19" s="47">
        <v>30</v>
      </c>
      <c r="K19" s="123" t="s">
        <v>9</v>
      </c>
      <c r="N19" s="101"/>
      <c r="O19" s="102"/>
      <c r="P19" s="103">
        <f t="shared" si="3"/>
        <v>0</v>
      </c>
      <c r="Q19" s="104">
        <f t="shared" si="0"/>
        <v>25</v>
      </c>
      <c r="R19" s="104">
        <f t="shared" si="0"/>
        <v>25</v>
      </c>
      <c r="S19" s="104">
        <f t="shared" si="1"/>
        <v>2.5</v>
      </c>
      <c r="T19" s="105">
        <f t="shared" si="2"/>
        <v>197.5</v>
      </c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 customHeight="1" x14ac:dyDescent="0.25">
      <c r="A20" s="315" t="s">
        <v>164</v>
      </c>
      <c r="B20" s="318" t="s">
        <v>52</v>
      </c>
      <c r="C20" s="118" t="s">
        <v>12</v>
      </c>
      <c r="D20" s="44">
        <v>200</v>
      </c>
      <c r="E20" s="3" t="s">
        <v>66</v>
      </c>
      <c r="F20" s="44">
        <v>200</v>
      </c>
      <c r="G20" s="3" t="s">
        <v>66</v>
      </c>
      <c r="H20" s="44">
        <v>200</v>
      </c>
      <c r="I20" s="3" t="s">
        <v>66</v>
      </c>
      <c r="J20" s="44">
        <v>200</v>
      </c>
      <c r="K20" s="61" t="s">
        <v>66</v>
      </c>
      <c r="N20" s="101"/>
      <c r="O20" s="102"/>
      <c r="P20" s="103">
        <f t="shared" si="3"/>
        <v>0</v>
      </c>
      <c r="Q20" s="104">
        <f t="shared" si="0"/>
        <v>25</v>
      </c>
      <c r="R20" s="104">
        <f t="shared" si="0"/>
        <v>25</v>
      </c>
      <c r="S20" s="104">
        <f t="shared" si="1"/>
        <v>2.5</v>
      </c>
      <c r="T20" s="105">
        <f t="shared" si="2"/>
        <v>197.5</v>
      </c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 customHeight="1" x14ac:dyDescent="0.25">
      <c r="A21" s="316"/>
      <c r="B21" s="319"/>
      <c r="C21" s="200" t="s">
        <v>71</v>
      </c>
      <c r="D21" s="296" t="s">
        <v>34</v>
      </c>
      <c r="E21" s="297"/>
      <c r="F21" s="296" t="s">
        <v>34</v>
      </c>
      <c r="G21" s="297"/>
      <c r="H21" s="296" t="s">
        <v>34</v>
      </c>
      <c r="I21" s="297"/>
      <c r="J21" s="296" t="s">
        <v>34</v>
      </c>
      <c r="K21" s="321"/>
      <c r="N21" s="101"/>
      <c r="O21" s="102"/>
      <c r="P21" s="103">
        <f t="shared" si="3"/>
        <v>0</v>
      </c>
      <c r="Q21" s="104">
        <f t="shared" si="0"/>
        <v>25</v>
      </c>
      <c r="R21" s="104">
        <f t="shared" si="0"/>
        <v>25</v>
      </c>
      <c r="S21" s="104">
        <f t="shared" si="1"/>
        <v>2.5</v>
      </c>
      <c r="T21" s="105">
        <f t="shared" si="2"/>
        <v>197.5</v>
      </c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 customHeight="1" x14ac:dyDescent="0.25">
      <c r="A22" s="316"/>
      <c r="B22" s="319"/>
      <c r="C22" s="200"/>
      <c r="D22" s="296" t="s">
        <v>36</v>
      </c>
      <c r="E22" s="297"/>
      <c r="F22" s="296" t="s">
        <v>36</v>
      </c>
      <c r="G22" s="297"/>
      <c r="H22" s="296" t="s">
        <v>36</v>
      </c>
      <c r="I22" s="297"/>
      <c r="J22" s="296" t="s">
        <v>36</v>
      </c>
      <c r="K22" s="321"/>
      <c r="N22" s="101"/>
      <c r="O22" s="102"/>
      <c r="P22" s="103">
        <f t="shared" si="3"/>
        <v>0</v>
      </c>
      <c r="Q22" s="104">
        <f t="shared" si="0"/>
        <v>25</v>
      </c>
      <c r="R22" s="104">
        <f t="shared" si="0"/>
        <v>25</v>
      </c>
      <c r="S22" s="104">
        <f t="shared" si="1"/>
        <v>2.5</v>
      </c>
      <c r="T22" s="105">
        <f t="shared" si="2"/>
        <v>197.5</v>
      </c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 customHeight="1" x14ac:dyDescent="0.25">
      <c r="A23" s="316"/>
      <c r="B23" s="319"/>
      <c r="C23" s="200"/>
      <c r="D23" s="296" t="s">
        <v>35</v>
      </c>
      <c r="E23" s="297"/>
      <c r="F23" s="296" t="s">
        <v>35</v>
      </c>
      <c r="G23" s="297"/>
      <c r="H23" s="296" t="s">
        <v>35</v>
      </c>
      <c r="I23" s="297"/>
      <c r="J23" s="296" t="s">
        <v>35</v>
      </c>
      <c r="K23" s="321"/>
      <c r="N23" s="101"/>
      <c r="O23" s="102"/>
      <c r="P23" s="103">
        <f t="shared" si="3"/>
        <v>0</v>
      </c>
      <c r="Q23" s="104">
        <f t="shared" si="0"/>
        <v>25</v>
      </c>
      <c r="R23" s="104">
        <f t="shared" si="0"/>
        <v>25</v>
      </c>
      <c r="S23" s="104">
        <f t="shared" si="1"/>
        <v>2.5</v>
      </c>
      <c r="T23" s="105">
        <f t="shared" si="2"/>
        <v>197.5</v>
      </c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 customHeight="1" x14ac:dyDescent="0.25">
      <c r="A24" s="317"/>
      <c r="B24" s="320"/>
      <c r="C24" s="301"/>
      <c r="D24" s="296" t="s">
        <v>50</v>
      </c>
      <c r="E24" s="297"/>
      <c r="F24" s="296" t="s">
        <v>50</v>
      </c>
      <c r="G24" s="297"/>
      <c r="H24" s="296" t="s">
        <v>50</v>
      </c>
      <c r="I24" s="297"/>
      <c r="J24" s="296" t="s">
        <v>50</v>
      </c>
      <c r="K24" s="321"/>
      <c r="N24" s="101"/>
      <c r="O24" s="102"/>
      <c r="P24" s="103">
        <f t="shared" si="3"/>
        <v>0</v>
      </c>
      <c r="Q24" s="104">
        <f t="shared" si="0"/>
        <v>25</v>
      </c>
      <c r="R24" s="104">
        <f t="shared" si="0"/>
        <v>25</v>
      </c>
      <c r="S24" s="104">
        <f t="shared" si="1"/>
        <v>2.5</v>
      </c>
      <c r="T24" s="105">
        <f t="shared" si="2"/>
        <v>197.5</v>
      </c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x14ac:dyDescent="0.25">
      <c r="A25" s="116" t="s">
        <v>51</v>
      </c>
      <c r="B25" s="117"/>
      <c r="C25" s="118" t="s">
        <v>12</v>
      </c>
      <c r="D25" s="44">
        <v>0</v>
      </c>
      <c r="E25" s="3" t="s">
        <v>66</v>
      </c>
      <c r="F25" s="44">
        <v>0</v>
      </c>
      <c r="G25" s="3" t="s">
        <v>66</v>
      </c>
      <c r="H25" s="44">
        <v>0</v>
      </c>
      <c r="I25" s="3" t="s">
        <v>66</v>
      </c>
      <c r="J25" s="44">
        <v>0</v>
      </c>
      <c r="K25" s="61" t="s">
        <v>66</v>
      </c>
      <c r="N25" s="101"/>
      <c r="O25" s="102"/>
      <c r="P25" s="103">
        <f t="shared" si="3"/>
        <v>0</v>
      </c>
      <c r="Q25" s="104">
        <f t="shared" si="0"/>
        <v>25</v>
      </c>
      <c r="R25" s="104">
        <f t="shared" si="0"/>
        <v>25</v>
      </c>
      <c r="S25" s="104">
        <f t="shared" si="1"/>
        <v>2.5</v>
      </c>
      <c r="T25" s="105">
        <f t="shared" si="2"/>
        <v>197.5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x14ac:dyDescent="0.25">
      <c r="A26" s="307"/>
      <c r="B26" s="308"/>
      <c r="C26" s="119"/>
      <c r="D26" s="109" t="s">
        <v>34</v>
      </c>
      <c r="E26" s="109" t="s">
        <v>36</v>
      </c>
      <c r="F26" s="109" t="s">
        <v>34</v>
      </c>
      <c r="G26" s="109" t="s">
        <v>36</v>
      </c>
      <c r="H26" s="109" t="s">
        <v>34</v>
      </c>
      <c r="I26" s="109" t="s">
        <v>36</v>
      </c>
      <c r="J26" s="109" t="s">
        <v>34</v>
      </c>
      <c r="K26" s="110" t="s">
        <v>36</v>
      </c>
      <c r="N26" s="101"/>
      <c r="O26" s="102"/>
      <c r="P26" s="103">
        <f t="shared" si="3"/>
        <v>0</v>
      </c>
      <c r="Q26" s="104">
        <f t="shared" si="0"/>
        <v>25</v>
      </c>
      <c r="R26" s="104">
        <f t="shared" si="0"/>
        <v>25</v>
      </c>
      <c r="S26" s="104">
        <f t="shared" si="1"/>
        <v>2.5</v>
      </c>
      <c r="T26" s="105">
        <f t="shared" si="2"/>
        <v>197.5</v>
      </c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x14ac:dyDescent="0.25">
      <c r="A27" s="309"/>
      <c r="B27" s="310"/>
      <c r="C27" s="120"/>
      <c r="D27" s="50" t="s">
        <v>35</v>
      </c>
      <c r="E27" s="50" t="s">
        <v>50</v>
      </c>
      <c r="F27" s="50" t="s">
        <v>35</v>
      </c>
      <c r="G27" s="50" t="s">
        <v>50</v>
      </c>
      <c r="H27" s="50" t="s">
        <v>35</v>
      </c>
      <c r="I27" s="50" t="s">
        <v>50</v>
      </c>
      <c r="J27" s="50" t="s">
        <v>35</v>
      </c>
      <c r="K27" s="64" t="s">
        <v>50</v>
      </c>
      <c r="N27" s="101"/>
      <c r="O27" s="102"/>
      <c r="P27" s="103">
        <f t="shared" si="3"/>
        <v>0</v>
      </c>
      <c r="Q27" s="104">
        <f t="shared" si="0"/>
        <v>25</v>
      </c>
      <c r="R27" s="104">
        <f t="shared" si="0"/>
        <v>25</v>
      </c>
      <c r="S27" s="104">
        <f t="shared" si="1"/>
        <v>2.5</v>
      </c>
      <c r="T27" s="105">
        <f t="shared" si="2"/>
        <v>197.5</v>
      </c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x14ac:dyDescent="0.25">
      <c r="A28" s="154" t="s">
        <v>154</v>
      </c>
      <c r="B28" s="1" t="s">
        <v>70</v>
      </c>
      <c r="C28" s="12" t="s">
        <v>12</v>
      </c>
      <c r="D28" s="44">
        <v>50</v>
      </c>
      <c r="E28" s="3" t="s">
        <v>66</v>
      </c>
      <c r="F28" s="44">
        <v>50</v>
      </c>
      <c r="G28" s="3" t="s">
        <v>66</v>
      </c>
      <c r="H28" s="44">
        <v>50</v>
      </c>
      <c r="I28" s="3" t="s">
        <v>66</v>
      </c>
      <c r="J28" s="44">
        <v>50</v>
      </c>
      <c r="K28" s="61" t="s">
        <v>66</v>
      </c>
      <c r="N28" s="101"/>
      <c r="O28" s="102"/>
      <c r="P28" s="103">
        <f t="shared" si="3"/>
        <v>0</v>
      </c>
      <c r="Q28" s="104">
        <f t="shared" si="0"/>
        <v>25</v>
      </c>
      <c r="R28" s="104">
        <f t="shared" si="0"/>
        <v>25</v>
      </c>
      <c r="S28" s="104">
        <f t="shared" si="1"/>
        <v>2.5</v>
      </c>
      <c r="T28" s="105">
        <f t="shared" si="2"/>
        <v>197.5</v>
      </c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x14ac:dyDescent="0.25">
      <c r="A29" s="155" t="s">
        <v>155</v>
      </c>
      <c r="B29" s="1" t="s">
        <v>70</v>
      </c>
      <c r="C29" s="118" t="s">
        <v>12</v>
      </c>
      <c r="D29" s="44">
        <v>50</v>
      </c>
      <c r="E29" s="3" t="s">
        <v>66</v>
      </c>
      <c r="F29" s="44">
        <v>50</v>
      </c>
      <c r="G29" s="3" t="s">
        <v>66</v>
      </c>
      <c r="H29" s="44">
        <v>50</v>
      </c>
      <c r="I29" s="3" t="s">
        <v>66</v>
      </c>
      <c r="J29" s="44">
        <v>50</v>
      </c>
      <c r="K29" s="61" t="s">
        <v>66</v>
      </c>
      <c r="N29" s="101"/>
      <c r="O29" s="102"/>
      <c r="P29" s="103">
        <f t="shared" si="3"/>
        <v>0</v>
      </c>
      <c r="Q29" s="104">
        <f t="shared" si="0"/>
        <v>25</v>
      </c>
      <c r="R29" s="104">
        <f t="shared" si="0"/>
        <v>25</v>
      </c>
      <c r="S29" s="104">
        <f t="shared" si="1"/>
        <v>2.5</v>
      </c>
      <c r="T29" s="105">
        <f t="shared" si="2"/>
        <v>197.5</v>
      </c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 customHeight="1" x14ac:dyDescent="0.25">
      <c r="A30" s="155" t="s">
        <v>156</v>
      </c>
      <c r="B30" s="1"/>
      <c r="C30" s="12"/>
      <c r="D30" s="190"/>
      <c r="E30" s="36"/>
      <c r="F30" s="190"/>
      <c r="G30" s="36"/>
      <c r="H30" s="190"/>
      <c r="I30" s="36"/>
      <c r="J30" s="190"/>
      <c r="K30" s="62"/>
    </row>
    <row r="31" spans="1:31" x14ac:dyDescent="0.25">
      <c r="A31" s="311" t="s">
        <v>157</v>
      </c>
      <c r="B31" s="39" t="s">
        <v>152</v>
      </c>
      <c r="C31" s="12" t="s">
        <v>12</v>
      </c>
      <c r="D31" s="46">
        <v>10</v>
      </c>
      <c r="E31" s="51" t="s">
        <v>66</v>
      </c>
      <c r="F31" s="46">
        <v>10</v>
      </c>
      <c r="G31" s="51" t="s">
        <v>66</v>
      </c>
      <c r="H31" s="46">
        <v>10</v>
      </c>
      <c r="I31" s="51" t="s">
        <v>66</v>
      </c>
      <c r="J31" s="46">
        <v>10</v>
      </c>
      <c r="K31" s="58" t="s">
        <v>66</v>
      </c>
    </row>
    <row r="32" spans="1:31" x14ac:dyDescent="0.25">
      <c r="A32" s="300"/>
      <c r="B32" s="39" t="s">
        <v>153</v>
      </c>
      <c r="C32" s="12" t="s">
        <v>12</v>
      </c>
      <c r="D32" s="47">
        <v>1</v>
      </c>
      <c r="E32" s="52" t="s">
        <v>66</v>
      </c>
      <c r="F32" s="47">
        <v>1</v>
      </c>
      <c r="G32" s="52" t="s">
        <v>66</v>
      </c>
      <c r="H32" s="47">
        <v>1</v>
      </c>
      <c r="I32" s="52" t="s">
        <v>66</v>
      </c>
      <c r="J32" s="47">
        <v>1</v>
      </c>
      <c r="K32" s="65" t="s">
        <v>66</v>
      </c>
    </row>
    <row r="33" spans="1:11" x14ac:dyDescent="0.25">
      <c r="A33" s="300"/>
      <c r="B33" s="39" t="s">
        <v>24</v>
      </c>
      <c r="C33" s="12"/>
      <c r="D33" s="111"/>
      <c r="E33" s="39"/>
      <c r="F33" s="111"/>
      <c r="G33" s="39"/>
      <c r="H33" s="111"/>
      <c r="I33" s="39"/>
      <c r="J33" s="111"/>
      <c r="K33" s="57"/>
    </row>
    <row r="34" spans="1:11" x14ac:dyDescent="0.25">
      <c r="A34" s="300"/>
      <c r="B34" s="39" t="s">
        <v>32</v>
      </c>
      <c r="C34" s="12" t="s">
        <v>12</v>
      </c>
      <c r="D34" s="45">
        <v>280</v>
      </c>
      <c r="E34" s="53" t="s">
        <v>66</v>
      </c>
      <c r="F34" s="125">
        <v>280</v>
      </c>
      <c r="G34" s="53" t="s">
        <v>66</v>
      </c>
      <c r="H34" s="125">
        <v>280</v>
      </c>
      <c r="I34" s="53" t="s">
        <v>66</v>
      </c>
      <c r="J34" s="125">
        <v>280</v>
      </c>
      <c r="K34" s="56" t="s">
        <v>66</v>
      </c>
    </row>
    <row r="35" spans="1:11" ht="15" customHeight="1" x14ac:dyDescent="0.25">
      <c r="A35" s="312"/>
      <c r="B35" s="124" t="s">
        <v>24</v>
      </c>
      <c r="C35" s="12"/>
      <c r="D35" s="111"/>
      <c r="E35" s="39"/>
      <c r="F35" s="111"/>
      <c r="G35" s="39"/>
      <c r="H35" s="111"/>
      <c r="I35" s="39"/>
      <c r="J35" s="111"/>
      <c r="K35" s="57"/>
    </row>
    <row r="36" spans="1:11" x14ac:dyDescent="0.25">
      <c r="A36" s="311" t="s">
        <v>25</v>
      </c>
      <c r="B36" s="313"/>
      <c r="C36" s="118" t="s">
        <v>38</v>
      </c>
      <c r="D36" s="46">
        <v>-20</v>
      </c>
      <c r="E36" s="51" t="s">
        <v>29</v>
      </c>
      <c r="F36" s="46">
        <v>-20</v>
      </c>
      <c r="G36" s="51" t="s">
        <v>29</v>
      </c>
      <c r="H36" s="46">
        <v>-20</v>
      </c>
      <c r="I36" s="51" t="s">
        <v>29</v>
      </c>
      <c r="J36" s="46">
        <v>-20</v>
      </c>
      <c r="K36" s="58" t="s">
        <v>29</v>
      </c>
    </row>
    <row r="37" spans="1:11" ht="32.25" customHeight="1" x14ac:dyDescent="0.25">
      <c r="A37" s="300"/>
      <c r="B37" s="314"/>
      <c r="C37" s="121" t="s">
        <v>26</v>
      </c>
      <c r="D37" s="85" t="s">
        <v>27</v>
      </c>
      <c r="E37" s="88"/>
      <c r="F37" s="85" t="s">
        <v>27</v>
      </c>
      <c r="G37" s="88"/>
      <c r="H37" s="85" t="s">
        <v>27</v>
      </c>
      <c r="I37" s="88"/>
      <c r="J37" s="85" t="s">
        <v>27</v>
      </c>
      <c r="K37" s="89"/>
    </row>
    <row r="38" spans="1:11" x14ac:dyDescent="0.25">
      <c r="A38" s="131"/>
      <c r="B38" s="124"/>
      <c r="C38" s="135" t="s">
        <v>15</v>
      </c>
      <c r="D38" s="293">
        <f ca="1">TODAY()+1</f>
        <v>43585</v>
      </c>
      <c r="E38" s="294"/>
      <c r="F38" s="293">
        <f ca="1">TODAY()+1</f>
        <v>43585</v>
      </c>
      <c r="G38" s="294"/>
      <c r="H38" s="293">
        <f ca="1">TODAY()+1</f>
        <v>43585</v>
      </c>
      <c r="I38" s="294"/>
      <c r="J38" s="293">
        <f ca="1">TODAY()+1</f>
        <v>43585</v>
      </c>
      <c r="K38" s="295"/>
    </row>
    <row r="39" spans="1:11" x14ac:dyDescent="0.25">
      <c r="A39" s="262" t="s">
        <v>158</v>
      </c>
      <c r="B39" s="298"/>
      <c r="C39" s="12" t="s">
        <v>26</v>
      </c>
      <c r="D39" s="46">
        <v>20</v>
      </c>
      <c r="E39" s="51" t="s">
        <v>9</v>
      </c>
      <c r="F39" s="46">
        <v>20</v>
      </c>
      <c r="G39" s="51" t="s">
        <v>9</v>
      </c>
      <c r="H39" s="46">
        <v>20</v>
      </c>
      <c r="I39" s="51" t="s">
        <v>9</v>
      </c>
      <c r="J39" s="46">
        <v>20</v>
      </c>
      <c r="K39" s="58" t="s">
        <v>9</v>
      </c>
    </row>
    <row r="40" spans="1:11" x14ac:dyDescent="0.25">
      <c r="A40" s="305"/>
      <c r="B40" s="306"/>
      <c r="C40" s="122" t="s">
        <v>38</v>
      </c>
      <c r="D40" s="47">
        <v>4</v>
      </c>
      <c r="E40" s="52" t="s">
        <v>29</v>
      </c>
      <c r="F40" s="47">
        <v>4</v>
      </c>
      <c r="G40" s="52" t="s">
        <v>29</v>
      </c>
      <c r="H40" s="47">
        <v>4</v>
      </c>
      <c r="I40" s="52" t="s">
        <v>29</v>
      </c>
      <c r="J40" s="47">
        <v>4</v>
      </c>
      <c r="K40" s="65" t="s">
        <v>29</v>
      </c>
    </row>
    <row r="41" spans="1:11" x14ac:dyDescent="0.25">
      <c r="A41" s="92" t="s">
        <v>159</v>
      </c>
      <c r="B41" s="1"/>
      <c r="C41" s="12"/>
      <c r="D41" s="85"/>
      <c r="E41" s="86"/>
      <c r="F41" s="85"/>
      <c r="G41" s="86"/>
      <c r="H41" s="85"/>
      <c r="I41" s="86"/>
      <c r="J41" s="85"/>
      <c r="K41" s="87"/>
    </row>
    <row r="42" spans="1:11" ht="15.75" thickBot="1" x14ac:dyDescent="0.3">
      <c r="A42" s="32" t="s">
        <v>160</v>
      </c>
      <c r="B42" s="33"/>
      <c r="C42" s="59" t="s">
        <v>12</v>
      </c>
      <c r="D42" s="112">
        <v>10</v>
      </c>
      <c r="E42" s="113" t="s">
        <v>66</v>
      </c>
      <c r="F42" s="112">
        <v>10</v>
      </c>
      <c r="G42" s="113" t="s">
        <v>66</v>
      </c>
      <c r="H42" s="112">
        <v>10</v>
      </c>
      <c r="I42" s="113" t="s">
        <v>66</v>
      </c>
      <c r="J42" s="112">
        <v>10</v>
      </c>
      <c r="K42" s="114" t="s">
        <v>66</v>
      </c>
    </row>
  </sheetData>
  <mergeCells count="57">
    <mergeCell ref="H21:I21"/>
    <mergeCell ref="H22:I22"/>
    <mergeCell ref="H23:I23"/>
    <mergeCell ref="H24:I24"/>
    <mergeCell ref="J21:K21"/>
    <mergeCell ref="J22:K22"/>
    <mergeCell ref="J23:K23"/>
    <mergeCell ref="J24:K24"/>
    <mergeCell ref="A13:A16"/>
    <mergeCell ref="B11:C11"/>
    <mergeCell ref="D3:E3"/>
    <mergeCell ref="F3:G3"/>
    <mergeCell ref="A39:B40"/>
    <mergeCell ref="A26:B27"/>
    <mergeCell ref="A31:A35"/>
    <mergeCell ref="A36:B37"/>
    <mergeCell ref="A20:A24"/>
    <mergeCell ref="B20:B24"/>
    <mergeCell ref="D24:E24"/>
    <mergeCell ref="F21:G21"/>
    <mergeCell ref="F22:G22"/>
    <mergeCell ref="F23:G23"/>
    <mergeCell ref="F24:G24"/>
    <mergeCell ref="J1:K1"/>
    <mergeCell ref="D2:E2"/>
    <mergeCell ref="F2:G2"/>
    <mergeCell ref="H2:I2"/>
    <mergeCell ref="J2:K2"/>
    <mergeCell ref="D1:E1"/>
    <mergeCell ref="F1:G1"/>
    <mergeCell ref="H1:I1"/>
    <mergeCell ref="N2:N3"/>
    <mergeCell ref="O2:O3"/>
    <mergeCell ref="P2:P3"/>
    <mergeCell ref="Q2:R2"/>
    <mergeCell ref="D38:E38"/>
    <mergeCell ref="F38:G38"/>
    <mergeCell ref="H38:I38"/>
    <mergeCell ref="J38:K38"/>
    <mergeCell ref="J3:K3"/>
    <mergeCell ref="D21:E21"/>
    <mergeCell ref="D22:E22"/>
    <mergeCell ref="D23:E23"/>
    <mergeCell ref="A5:K5"/>
    <mergeCell ref="H3:I3"/>
    <mergeCell ref="A6:A8"/>
    <mergeCell ref="C21:C24"/>
    <mergeCell ref="V2:W2"/>
    <mergeCell ref="V4:W4"/>
    <mergeCell ref="V5:W6"/>
    <mergeCell ref="X5:Y6"/>
    <mergeCell ref="R1:S1"/>
    <mergeCell ref="Z5:AA6"/>
    <mergeCell ref="AB5:AC6"/>
    <mergeCell ref="AE7:AE10"/>
    <mergeCell ref="Q4:T4"/>
    <mergeCell ref="N4:P4"/>
  </mergeCells>
  <conditionalFormatting sqref="Z4">
    <cfRule type="cellIs" dxfId="5" priority="6" operator="lessThan">
      <formula>$M$3+($K$4/10)</formula>
    </cfRule>
  </conditionalFormatting>
  <conditionalFormatting sqref="X4">
    <cfRule type="cellIs" dxfId="4" priority="5" operator="lessThan">
      <formula>$K$3</formula>
    </cfRule>
  </conditionalFormatting>
  <conditionalFormatting sqref="P6:P29">
    <cfRule type="cellIs" dxfId="3" priority="3" stopIfTrue="1" operator="greaterThan">
      <formula>$O$2</formula>
    </cfRule>
    <cfRule type="cellIs" dxfId="2" priority="4" stopIfTrue="1" operator="lessThan">
      <formula>$O$2-10</formula>
    </cfRule>
  </conditionalFormatting>
  <conditionalFormatting sqref="T6:T29">
    <cfRule type="cellIs" dxfId="1" priority="1" operator="greaterThan">
      <formula>10</formula>
    </cfRule>
    <cfRule type="cellIs" dxfId="0" priority="2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Sect 1 Growth &amp; Thio-labelling</vt:lpstr>
      <vt:lpstr>Sect 2 RNA Prep</vt:lpstr>
      <vt:lpstr>Sect 3 Biotinylation </vt:lpstr>
      <vt:lpstr>Sect 4 Beads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BARRASS David</dc:creator>
  <cp:lastModifiedBy>BARRASS David</cp:lastModifiedBy>
  <cp:lastPrinted>2018-02-05T15:23:37Z</cp:lastPrinted>
  <dcterms:created xsi:type="dcterms:W3CDTF">2016-01-07T12:08:15Z</dcterms:created>
  <dcterms:modified xsi:type="dcterms:W3CDTF">2019-04-29T15:38:21Z</dcterms:modified>
</cp:coreProperties>
</file>