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05" windowWidth="19155" windowHeight="8505"/>
  </bookViews>
  <sheets>
    <sheet name="Materials" sheetId="1" r:id="rId1"/>
    <sheet name="DV-IDENTITY-0" sheetId="4" state="veryHidden" r:id="rId2"/>
  </sheets>
  <externalReferences>
    <externalReference r:id="rId3"/>
  </externalReferences>
  <definedNames>
    <definedName name="_xlnm.Print_Area" localSheetId="0">Materials!$A$1:$P$44</definedName>
  </definedName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<sst xmlns="http://schemas.openxmlformats.org/spreadsheetml/2006/main" count="117" uniqueCount="96">
  <si>
    <t>Company</t>
  </si>
  <si>
    <t>Catalog Number</t>
  </si>
  <si>
    <t>AAAAAH384Q8=</t>
  </si>
  <si>
    <t>Name of Reagent/ Equipment</t>
  </si>
  <si>
    <t>Comments/Description</t>
  </si>
  <si>
    <t>rIns-GLuc stable MIN6 cells</t>
  </si>
  <si>
    <t xml:space="preserve">Nanolight / Prolume </t>
  </si>
  <si>
    <t>3035MG</t>
  </si>
  <si>
    <t>Coelenterazine (native)</t>
  </si>
  <si>
    <t>Glycerol</t>
  </si>
  <si>
    <t>Sodium Bromide</t>
  </si>
  <si>
    <t>Cell culture materials</t>
  </si>
  <si>
    <t>Guassia assay materials</t>
  </si>
  <si>
    <t>Equipment</t>
  </si>
  <si>
    <t>BioTek</t>
  </si>
  <si>
    <t>A plate reader with luminescence detection and 96-well plate capabilities is required.</t>
  </si>
  <si>
    <t>Integra</t>
  </si>
  <si>
    <t>An automated multichannel pipette is extremely useful for rapid addition of luciferase reagents and plating cells in 96 well format</t>
  </si>
  <si>
    <t>DMEM</t>
  </si>
  <si>
    <t>Sigma</t>
  </si>
  <si>
    <t>D6429</t>
  </si>
  <si>
    <t>4.5 g/L glucose media</t>
  </si>
  <si>
    <t>Penicillin/Streptomycin</t>
  </si>
  <si>
    <t>beta-mercaptoethanol</t>
  </si>
  <si>
    <t>glutamine</t>
  </si>
  <si>
    <r>
      <t xml:space="preserve">8-channel VOYAGER Pipette (50-1250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L)</t>
    </r>
  </si>
  <si>
    <t>8-channel 200 µL pipette</t>
  </si>
  <si>
    <t>Perkin Elmer</t>
  </si>
  <si>
    <t>OptiPlate-96, White Opaque 96-well Microplate</t>
  </si>
  <si>
    <t>Ascorbic Acid</t>
  </si>
  <si>
    <r>
      <t>Na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SO</t>
    </r>
    <r>
      <rPr>
        <vertAlign val="subscript"/>
        <sz val="11"/>
        <color theme="1"/>
        <rFont val="Calibri"/>
        <family val="2"/>
        <scheme val="minor"/>
      </rPr>
      <t>3</t>
    </r>
  </si>
  <si>
    <t>AC44680-1000</t>
  </si>
  <si>
    <t>S0505-250G</t>
  </si>
  <si>
    <t>AAA1775922 </t>
  </si>
  <si>
    <t>Fisher Scientific</t>
  </si>
  <si>
    <t>T60040-1000.0</t>
  </si>
  <si>
    <t>RPI</t>
  </si>
  <si>
    <t>AC44608-5000 </t>
  </si>
  <si>
    <t>Thermo-Fisher Scientific</t>
  </si>
  <si>
    <t>G334 </t>
  </si>
  <si>
    <r>
      <t>Disodium phosphate (Na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HPO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</si>
  <si>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t>S374-500</t>
  </si>
  <si>
    <t>BP379-100 </t>
  </si>
  <si>
    <t>BP 176-100</t>
  </si>
  <si>
    <t>SV30010 </t>
  </si>
  <si>
    <t>F4135</t>
  </si>
  <si>
    <t>fetal bovine serum, heat-inactivated</t>
  </si>
  <si>
    <t>BSA (RIA grade)</t>
  </si>
  <si>
    <t>50-146-952</t>
  </si>
  <si>
    <t>G418-10 </t>
  </si>
  <si>
    <t>Gold Biotechnology</t>
  </si>
  <si>
    <t>G418</t>
  </si>
  <si>
    <t>Tris base</t>
  </si>
  <si>
    <t>EDTA</t>
  </si>
  <si>
    <t>Transferpette S 20-200 µL</t>
  </si>
  <si>
    <t>Synergy H1 Hybrid plate reader or equivalent</t>
  </si>
  <si>
    <t>Any opaque white 96 well plate should be sufficient. Clear bottom plates will also work, however some signal will be lost.</t>
  </si>
  <si>
    <t>Stock solution: 0.5 M pH 8</t>
  </si>
  <si>
    <t>Stock solution: 1 M pH 8</t>
  </si>
  <si>
    <t>Stock solution: 1 mg/ml in acidified MeOH (2.36 mM)</t>
  </si>
  <si>
    <t>D9035</t>
  </si>
  <si>
    <t>Diazoxide</t>
  </si>
  <si>
    <t>Stock solution: 50 mM in 0.1N NaOH. Add equal amount of 0.1N HCl to any buffer where diazoxide is added.</t>
  </si>
  <si>
    <t>Optional drugs for stimulation experiments</t>
  </si>
  <si>
    <t>PMA (phorbol 12-myristate)</t>
  </si>
  <si>
    <t>P1585</t>
  </si>
  <si>
    <t>Stock solution: 100 µM in DMSO</t>
  </si>
  <si>
    <t>epinephrine (bitartrate salt)</t>
  </si>
  <si>
    <t>E4375</t>
  </si>
  <si>
    <t>Stock solution: 5 mM in water</t>
  </si>
  <si>
    <t>T3924-500</t>
  </si>
  <si>
    <t>Trypsin-EDTA</t>
  </si>
  <si>
    <t>US Patent US8367357 suggested sulfite may decrease background due to BSA</t>
  </si>
  <si>
    <t>US Patent US7718389 suggested ascorbate can increase coelenterazine stability.</t>
  </si>
  <si>
    <t>Secretion assay reagents</t>
  </si>
  <si>
    <t>KCl</t>
  </si>
  <si>
    <t>NaCl</t>
  </si>
  <si>
    <t>Hepes, pH 7.4</t>
  </si>
  <si>
    <r>
      <t>NaHCO</t>
    </r>
    <r>
      <rPr>
        <vertAlign val="subscript"/>
        <sz val="11"/>
        <color theme="1"/>
        <rFont val="Calibri"/>
        <family val="2"/>
        <scheme val="minor"/>
      </rPr>
      <t>3</t>
    </r>
  </si>
  <si>
    <r>
      <t>MgCl</t>
    </r>
    <r>
      <rPr>
        <vertAlign val="subscript"/>
        <sz val="11"/>
        <color theme="1"/>
        <rFont val="Calibri"/>
        <family val="2"/>
        <scheme val="minor"/>
      </rPr>
      <t>2</t>
    </r>
  </si>
  <si>
    <r>
      <t>CaCl</t>
    </r>
    <r>
      <rPr>
        <vertAlign val="subscript"/>
        <sz val="11"/>
        <color theme="1"/>
        <rFont val="Calibri"/>
        <family val="2"/>
        <scheme val="minor"/>
      </rPr>
      <t>2</t>
    </r>
  </si>
  <si>
    <t>D-(+)-Glucose</t>
  </si>
  <si>
    <t>G8270-1KG</t>
  </si>
  <si>
    <t>96 well tissue culture plates</t>
  </si>
  <si>
    <t>P217-500</t>
  </si>
  <si>
    <t>S271-3</t>
  </si>
  <si>
    <t>50-213-365</t>
  </si>
  <si>
    <t>M9272-500G</t>
  </si>
  <si>
    <t>07-202-000</t>
  </si>
  <si>
    <t>Celltreat</t>
  </si>
  <si>
    <t>T75 tissue culture flasks</t>
  </si>
  <si>
    <t>Parental MIN6 cell line stably expressing pcDNA3.1+rInsp-Ins-eGLuc and maintained in 250 ug/ml G418</t>
  </si>
  <si>
    <t>C-7902</t>
  </si>
  <si>
    <t>Corning</t>
  </si>
  <si>
    <t>Reagent reservoirs (50 mL)</t>
  </si>
  <si>
    <t>Stock solution 250 mg/mL in water. Freeze aliquots at -20C.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</si>
</sst>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0" fillId="0" borderId="0" xfId="0" applyBorder="1"/>
    <xf numFmtId="0" fontId="0" fillId="0" borderId="0" xfId="0" applyFill="1" applyBorder="1"/>
    <xf numFmtId="0" fontId="5" fillId="0" borderId="0" xfId="0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6" fillId="2" borderId="0" xfId="0" applyFont="1" applyFill="1" applyBorder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s/Table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ipes"/>
    </sheetNames>
    <sheetDataSet>
      <sheetData sheetId="0">
        <row r="1">
          <cell r="A1" t="str">
            <v>Krebs-Ringer Bicarbonate Buffer (KRBH)</v>
          </cell>
        </row>
        <row r="2">
          <cell r="A2" t="str">
            <v>Stock solution or powder</v>
          </cell>
        </row>
        <row r="3">
          <cell r="A3" t="str">
            <v>KCl</v>
          </cell>
        </row>
        <row r="4">
          <cell r="A4" t="str">
            <v>NaCl</v>
          </cell>
        </row>
        <row r="5">
          <cell r="A5" t="str">
            <v>Hepes, pH 7.4</v>
          </cell>
        </row>
        <row r="6">
          <cell r="A6" t="str">
            <v>NaHCO3</v>
          </cell>
        </row>
        <row r="7">
          <cell r="A7" t="str">
            <v>MgCl2</v>
          </cell>
        </row>
        <row r="8">
          <cell r="A8" t="str">
            <v>CaCl2</v>
          </cell>
        </row>
        <row r="9">
          <cell r="A9" t="str">
            <v>water</v>
          </cell>
        </row>
        <row r="10">
          <cell r="A10" t="str">
            <v>RIA-grade BSA</v>
          </cell>
        </row>
        <row r="11">
          <cell r="A11" t="str">
            <v>Make fresh on day of experiment.</v>
          </cell>
        </row>
        <row r="12">
          <cell r="A12">
            <v>0</v>
          </cell>
        </row>
        <row r="13">
          <cell r="A13" t="str">
            <v>Gaussia Assay Buffer*</v>
          </cell>
        </row>
        <row r="14">
          <cell r="A14" t="str">
            <v>Stock solution or powder</v>
          </cell>
        </row>
        <row r="15">
          <cell r="A15" t="str">
            <v>Disodium phosphate</v>
          </cell>
        </row>
        <row r="16">
          <cell r="A16" t="str">
            <v>Glycerol</v>
          </cell>
        </row>
        <row r="17">
          <cell r="A17" t="str">
            <v>Sodium Bromide</v>
          </cell>
        </row>
        <row r="18">
          <cell r="A18" t="str">
            <v>EDTA pH 8</v>
          </cell>
        </row>
        <row r="19">
          <cell r="A19" t="str">
            <v>Tris-HCl pH 8</v>
          </cell>
        </row>
        <row r="20">
          <cell r="A20" t="str">
            <v>Ascorbic Acid*</v>
          </cell>
        </row>
        <row r="21">
          <cell r="A21" t="str">
            <v>Na2SO3**</v>
          </cell>
        </row>
        <row r="22">
          <cell r="A22" t="str">
            <v>Water</v>
          </cell>
        </row>
        <row r="23">
          <cell r="A23" t="str">
            <v>Store in aliquots at -20C, thaw one at a time and keep at 4C.</v>
          </cell>
        </row>
        <row r="24">
          <cell r="A24" t="str">
            <v>*Modified recipe from Luft et al. BMC Biochemistry 2014, 15:14.</v>
          </cell>
        </row>
        <row r="26">
          <cell r="A26" t="str">
            <v>Acidified MeOH</v>
          </cell>
        </row>
        <row r="27">
          <cell r="A27" t="str">
            <v>Stock solution or powder</v>
          </cell>
        </row>
        <row r="28">
          <cell r="A28" t="str">
            <v>Methanol</v>
          </cell>
        </row>
        <row r="29">
          <cell r="A29" t="str">
            <v>HCl</v>
          </cell>
        </row>
        <row r="31">
          <cell r="A31" t="str">
            <v>Coelenterazine solution</v>
          </cell>
        </row>
        <row r="32">
          <cell r="A32" t="str">
            <v>Stock solution or powder</v>
          </cell>
        </row>
        <row r="33">
          <cell r="A33" t="str">
            <v>Coelenterazine</v>
          </cell>
        </row>
        <row r="34">
          <cell r="A34" t="str">
            <v>Acidified methanol</v>
          </cell>
        </row>
        <row r="35">
          <cell r="A35" t="str">
            <v>4.2 ul of stock per 1 ml of Gaussia Assay Buffer results in 10 uM CTZ to be used as a 2x working solution.</v>
          </cell>
        </row>
        <row r="36">
          <cell r="A36" t="str">
            <v>For example, add 50 ul of 2x working solution to 50 ul of KRBH sample containing secreted Gaussia.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4"/>
  <sheetViews>
    <sheetView tabSelected="1" zoomScale="85" zoomScaleNormal="85" workbookViewId="0">
      <selection activeCell="D19" sqref="D19"/>
    </sheetView>
  </sheetViews>
  <sheetFormatPr defaultRowHeight="15.75" x14ac:dyDescent="0.25"/>
  <cols>
    <col min="1" max="1" width="48.140625" style="2" customWidth="1"/>
    <col min="2" max="2" width="28.7109375" style="2" customWidth="1"/>
    <col min="3" max="3" width="17" style="2" bestFit="1" customWidth="1"/>
    <col min="4" max="4" width="23.85546875" style="3" bestFit="1" customWidth="1"/>
  </cols>
  <sheetData>
    <row r="1" spans="1:10" s="1" customFormat="1" ht="15" x14ac:dyDescent="0.25">
      <c r="A1" s="8" t="s">
        <v>3</v>
      </c>
      <c r="B1" s="8" t="s">
        <v>0</v>
      </c>
      <c r="C1" s="8" t="s">
        <v>1</v>
      </c>
      <c r="D1" s="8" t="s">
        <v>4</v>
      </c>
      <c r="E1" s="8"/>
      <c r="F1" s="8"/>
      <c r="G1" s="8"/>
      <c r="H1" s="8"/>
      <c r="I1" s="8"/>
      <c r="J1" s="8"/>
    </row>
    <row r="2" spans="1:10" s="1" customFormat="1" ht="15" x14ac:dyDescent="0.25">
      <c r="A2" s="8" t="s">
        <v>11</v>
      </c>
      <c r="B2" s="8"/>
      <c r="C2" s="8"/>
      <c r="D2" s="8"/>
      <c r="E2" s="8"/>
      <c r="F2" s="8"/>
      <c r="G2" s="8"/>
      <c r="H2" s="8"/>
      <c r="I2" s="8"/>
      <c r="J2" s="8"/>
    </row>
    <row r="3" spans="1:10" x14ac:dyDescent="0.25">
      <c r="A3" s="9" t="s">
        <v>5</v>
      </c>
      <c r="B3" s="9"/>
      <c r="C3" s="9"/>
      <c r="D3" s="10" t="s">
        <v>91</v>
      </c>
      <c r="E3" s="4"/>
      <c r="F3" s="4"/>
      <c r="G3" s="4"/>
      <c r="H3" s="4"/>
      <c r="I3" s="4"/>
      <c r="J3" s="4"/>
    </row>
    <row r="4" spans="1:10" x14ac:dyDescent="0.25">
      <c r="A4" s="9" t="s">
        <v>18</v>
      </c>
      <c r="B4" s="9" t="s">
        <v>19</v>
      </c>
      <c r="C4" s="11" t="s">
        <v>20</v>
      </c>
      <c r="D4" s="10" t="s">
        <v>21</v>
      </c>
      <c r="E4" s="4"/>
      <c r="F4" s="4"/>
      <c r="G4" s="4"/>
      <c r="H4" s="4"/>
      <c r="I4" s="4"/>
      <c r="J4" s="4"/>
    </row>
    <row r="5" spans="1:10" x14ac:dyDescent="0.25">
      <c r="A5" s="9" t="s">
        <v>46</v>
      </c>
      <c r="B5" s="9" t="s">
        <v>19</v>
      </c>
      <c r="C5" s="11" t="s">
        <v>45</v>
      </c>
      <c r="D5" s="10"/>
      <c r="E5" s="4"/>
      <c r="F5" s="4"/>
      <c r="G5" s="4"/>
      <c r="H5" s="4"/>
      <c r="I5" s="4"/>
      <c r="J5" s="4"/>
    </row>
    <row r="6" spans="1:10" x14ac:dyDescent="0.25">
      <c r="A6" s="9" t="s">
        <v>22</v>
      </c>
      <c r="B6" s="9" t="s">
        <v>38</v>
      </c>
      <c r="C6" s="11" t="s">
        <v>44</v>
      </c>
      <c r="D6" s="10"/>
      <c r="E6" s="4"/>
      <c r="F6" s="4"/>
      <c r="G6" s="4"/>
      <c r="H6" s="4"/>
      <c r="I6" s="4"/>
      <c r="J6" s="4"/>
    </row>
    <row r="7" spans="1:10" x14ac:dyDescent="0.25">
      <c r="A7" s="9" t="s">
        <v>23</v>
      </c>
      <c r="B7" s="9" t="s">
        <v>38</v>
      </c>
      <c r="C7" s="6" t="s">
        <v>43</v>
      </c>
      <c r="D7" s="10"/>
      <c r="E7" s="4"/>
      <c r="F7" s="4"/>
      <c r="G7" s="4"/>
      <c r="H7" s="4"/>
      <c r="I7" s="4"/>
      <c r="J7" s="4"/>
    </row>
    <row r="8" spans="1:10" x14ac:dyDescent="0.25">
      <c r="A8" s="9" t="s">
        <v>24</v>
      </c>
      <c r="B8" s="9" t="s">
        <v>38</v>
      </c>
      <c r="C8" s="11" t="s">
        <v>42</v>
      </c>
      <c r="D8" s="10"/>
      <c r="E8" s="4"/>
      <c r="F8" s="4"/>
      <c r="G8" s="4"/>
      <c r="H8" s="4"/>
      <c r="I8" s="4"/>
      <c r="J8" s="4"/>
    </row>
    <row r="9" spans="1:10" x14ac:dyDescent="0.25">
      <c r="A9" s="9" t="s">
        <v>71</v>
      </c>
      <c r="B9" s="9" t="s">
        <v>19</v>
      </c>
      <c r="C9" s="11" t="s">
        <v>70</v>
      </c>
      <c r="D9" s="10"/>
      <c r="E9" s="4"/>
      <c r="F9" s="4"/>
      <c r="G9" s="4"/>
      <c r="H9" s="4"/>
      <c r="I9" s="4"/>
      <c r="J9" s="4"/>
    </row>
    <row r="10" spans="1:10" x14ac:dyDescent="0.25">
      <c r="A10" s="9" t="s">
        <v>51</v>
      </c>
      <c r="B10" s="9" t="s">
        <v>50</v>
      </c>
      <c r="C10" s="11" t="s">
        <v>49</v>
      </c>
      <c r="D10" s="10" t="s">
        <v>95</v>
      </c>
      <c r="E10" s="4"/>
      <c r="F10" s="4"/>
      <c r="G10" s="4"/>
      <c r="H10" s="4"/>
      <c r="I10" s="4"/>
      <c r="J10" s="4"/>
    </row>
    <row r="11" spans="1:10" x14ac:dyDescent="0.25">
      <c r="A11" s="9" t="s">
        <v>90</v>
      </c>
      <c r="B11" s="9" t="s">
        <v>34</v>
      </c>
      <c r="C11" s="11" t="s">
        <v>88</v>
      </c>
      <c r="D11" s="10"/>
      <c r="E11" s="4"/>
      <c r="F11" s="4"/>
      <c r="G11" s="4"/>
      <c r="H11" s="4"/>
      <c r="I11" s="4"/>
      <c r="J11" s="4"/>
    </row>
    <row r="12" spans="1:10" x14ac:dyDescent="0.25">
      <c r="A12" s="9" t="s">
        <v>83</v>
      </c>
      <c r="B12" s="9" t="s">
        <v>89</v>
      </c>
      <c r="C12" s="11">
        <v>229196</v>
      </c>
      <c r="D12" s="10"/>
      <c r="E12" s="4"/>
      <c r="F12" s="4"/>
      <c r="G12" s="4"/>
      <c r="H12" s="4"/>
      <c r="I12" s="4"/>
      <c r="J12" s="4"/>
    </row>
    <row r="13" spans="1:10" x14ac:dyDescent="0.25">
      <c r="A13" s="9" t="s">
        <v>94</v>
      </c>
      <c r="B13" s="9" t="s">
        <v>93</v>
      </c>
      <c r="C13" s="11">
        <v>4870</v>
      </c>
      <c r="D13" s="10"/>
      <c r="E13" s="4"/>
      <c r="F13" s="4"/>
      <c r="G13" s="4"/>
      <c r="H13" s="4"/>
      <c r="I13" s="4"/>
      <c r="J13" s="4"/>
    </row>
    <row r="14" spans="1:10" x14ac:dyDescent="0.25">
      <c r="A14" s="9"/>
      <c r="B14" s="9"/>
      <c r="C14" s="11"/>
      <c r="D14" s="10"/>
      <c r="E14" s="4"/>
      <c r="F14" s="4"/>
      <c r="G14" s="4"/>
      <c r="H14" s="4"/>
      <c r="I14" s="4"/>
      <c r="J14" s="4"/>
    </row>
    <row r="15" spans="1:10" ht="15" x14ac:dyDescent="0.25">
      <c r="A15" s="8" t="s">
        <v>74</v>
      </c>
      <c r="B15" s="8"/>
      <c r="C15" s="8"/>
      <c r="D15" s="8"/>
      <c r="E15" s="8"/>
      <c r="F15" s="8"/>
      <c r="G15" s="8"/>
      <c r="H15" s="8"/>
      <c r="I15" s="8"/>
      <c r="J15" s="8"/>
    </row>
    <row r="16" spans="1:10" x14ac:dyDescent="0.25">
      <c r="A16" s="9" t="s">
        <v>47</v>
      </c>
      <c r="B16" s="9" t="s">
        <v>38</v>
      </c>
      <c r="C16" s="12" t="s">
        <v>48</v>
      </c>
      <c r="D16" s="10"/>
      <c r="E16" s="4"/>
      <c r="F16" s="4"/>
      <c r="G16" s="4"/>
      <c r="H16" s="4"/>
      <c r="I16" s="4"/>
      <c r="J16" s="4"/>
    </row>
    <row r="17" spans="1:10" x14ac:dyDescent="0.25">
      <c r="A17" s="9" t="s">
        <v>81</v>
      </c>
      <c r="B17" s="9" t="s">
        <v>19</v>
      </c>
      <c r="C17" s="11" t="s">
        <v>82</v>
      </c>
      <c r="D17" s="10"/>
      <c r="E17" s="4"/>
      <c r="F17" s="4"/>
      <c r="G17" s="4"/>
      <c r="H17" s="4"/>
      <c r="I17" s="4"/>
      <c r="J17" s="4"/>
    </row>
    <row r="18" spans="1:10" x14ac:dyDescent="0.25">
      <c r="A18" s="4" t="s">
        <v>75</v>
      </c>
      <c r="B18" s="9" t="s">
        <v>38</v>
      </c>
      <c r="C18" s="11" t="s">
        <v>84</v>
      </c>
      <c r="D18" s="10"/>
      <c r="E18" s="4"/>
      <c r="F18" s="4"/>
      <c r="G18" s="4"/>
      <c r="H18" s="4"/>
      <c r="I18" s="4"/>
      <c r="J18" s="4"/>
    </row>
    <row r="19" spans="1:10" x14ac:dyDescent="0.25">
      <c r="A19" s="4" t="s">
        <v>76</v>
      </c>
      <c r="B19" s="9" t="s">
        <v>38</v>
      </c>
      <c r="C19" s="11" t="s">
        <v>85</v>
      </c>
      <c r="D19" s="10"/>
      <c r="E19" s="4"/>
      <c r="F19" s="4"/>
      <c r="G19" s="4"/>
      <c r="H19" s="4"/>
      <c r="I19" s="4"/>
      <c r="J19" s="4"/>
    </row>
    <row r="20" spans="1:10" x14ac:dyDescent="0.25">
      <c r="A20" s="4" t="s">
        <v>77</v>
      </c>
      <c r="B20" s="9" t="s">
        <v>38</v>
      </c>
      <c r="C20" s="11" t="s">
        <v>86</v>
      </c>
      <c r="D20" s="10"/>
      <c r="E20" s="4"/>
      <c r="F20" s="4"/>
      <c r="G20" s="4"/>
      <c r="H20" s="4"/>
      <c r="I20" s="4"/>
      <c r="J20" s="4"/>
    </row>
    <row r="21" spans="1:10" ht="18" x14ac:dyDescent="0.35">
      <c r="A21" s="4" t="s">
        <v>78</v>
      </c>
      <c r="B21" s="9" t="s">
        <v>38</v>
      </c>
      <c r="C21" s="11">
        <v>15568414</v>
      </c>
      <c r="D21" s="10"/>
      <c r="E21" s="4"/>
      <c r="F21" s="4"/>
      <c r="G21" s="4"/>
      <c r="H21" s="4"/>
      <c r="I21" s="4"/>
      <c r="J21" s="4"/>
    </row>
    <row r="22" spans="1:10" ht="18" x14ac:dyDescent="0.35">
      <c r="A22" s="4" t="s">
        <v>79</v>
      </c>
      <c r="B22" s="9" t="s">
        <v>38</v>
      </c>
      <c r="C22" s="11" t="s">
        <v>87</v>
      </c>
      <c r="D22" s="10"/>
      <c r="E22" s="4"/>
      <c r="F22" s="4"/>
      <c r="G22" s="4"/>
      <c r="H22" s="4"/>
      <c r="I22" s="4"/>
      <c r="J22" s="4"/>
    </row>
    <row r="23" spans="1:10" ht="18" x14ac:dyDescent="0.35">
      <c r="A23" s="4" t="s">
        <v>80</v>
      </c>
      <c r="B23" s="9" t="s">
        <v>19</v>
      </c>
      <c r="C23" s="11" t="s">
        <v>92</v>
      </c>
      <c r="D23" s="10"/>
      <c r="E23" s="4"/>
      <c r="F23" s="4"/>
      <c r="G23" s="4"/>
      <c r="H23" s="4"/>
      <c r="I23" s="4"/>
      <c r="J23" s="4"/>
    </row>
    <row r="24" spans="1:10" x14ac:dyDescent="0.25">
      <c r="A24" s="4"/>
      <c r="B24" s="9"/>
      <c r="C24" s="11"/>
      <c r="D24" s="10"/>
      <c r="E24" s="4"/>
      <c r="F24" s="4"/>
      <c r="G24" s="4"/>
      <c r="H24" s="4"/>
      <c r="I24" s="4"/>
      <c r="J24" s="4"/>
    </row>
    <row r="25" spans="1:10" ht="15" x14ac:dyDescent="0.25">
      <c r="A25" s="8" t="s">
        <v>63</v>
      </c>
      <c r="B25" s="8"/>
      <c r="C25" s="8"/>
      <c r="D25" s="8"/>
      <c r="E25" s="8"/>
      <c r="F25" s="8"/>
      <c r="G25" s="8"/>
      <c r="H25" s="8"/>
      <c r="I25" s="8"/>
      <c r="J25" s="8"/>
    </row>
    <row r="26" spans="1:10" x14ac:dyDescent="0.25">
      <c r="A26" s="9" t="s">
        <v>61</v>
      </c>
      <c r="B26" s="9" t="s">
        <v>19</v>
      </c>
      <c r="C26" s="4" t="s">
        <v>60</v>
      </c>
      <c r="D26" s="10" t="s">
        <v>62</v>
      </c>
      <c r="E26" s="4"/>
      <c r="F26" s="4"/>
      <c r="G26" s="4"/>
      <c r="H26" s="4"/>
      <c r="I26" s="4"/>
      <c r="J26" s="4"/>
    </row>
    <row r="27" spans="1:10" x14ac:dyDescent="0.25">
      <c r="A27" s="4" t="s">
        <v>67</v>
      </c>
      <c r="B27" s="9" t="s">
        <v>19</v>
      </c>
      <c r="C27" s="4" t="s">
        <v>68</v>
      </c>
      <c r="D27" s="10" t="s">
        <v>69</v>
      </c>
      <c r="E27" s="4"/>
      <c r="F27" s="4"/>
      <c r="G27" s="4"/>
      <c r="H27" s="4"/>
      <c r="I27" s="4"/>
      <c r="J27" s="4"/>
    </row>
    <row r="28" spans="1:10" x14ac:dyDescent="0.25">
      <c r="A28" s="13" t="s">
        <v>64</v>
      </c>
      <c r="B28" s="9" t="s">
        <v>19</v>
      </c>
      <c r="C28" s="4" t="s">
        <v>65</v>
      </c>
      <c r="D28" s="10" t="s">
        <v>66</v>
      </c>
      <c r="E28" s="4"/>
      <c r="F28" s="4"/>
      <c r="G28" s="4"/>
      <c r="H28" s="4"/>
      <c r="I28" s="4"/>
      <c r="J28" s="4"/>
    </row>
    <row r="29" spans="1:10" x14ac:dyDescent="0.25">
      <c r="A29" s="9"/>
      <c r="B29" s="9"/>
      <c r="C29" s="11"/>
      <c r="D29" s="10"/>
      <c r="E29" s="4"/>
      <c r="F29" s="4"/>
      <c r="G29" s="4"/>
      <c r="H29" s="4"/>
      <c r="I29" s="4"/>
      <c r="J29" s="4"/>
    </row>
    <row r="30" spans="1:10" ht="15" x14ac:dyDescent="0.25">
      <c r="A30" s="8" t="s">
        <v>12</v>
      </c>
      <c r="B30" s="8"/>
      <c r="C30" s="8"/>
      <c r="D30" s="8"/>
      <c r="E30" s="8"/>
      <c r="F30" s="8"/>
      <c r="G30" s="8"/>
      <c r="H30" s="8"/>
      <c r="I30" s="8"/>
      <c r="J30" s="8"/>
    </row>
    <row r="31" spans="1:10" ht="18" x14ac:dyDescent="0.35">
      <c r="A31" s="4" t="s">
        <v>40</v>
      </c>
      <c r="B31" s="9" t="s">
        <v>38</v>
      </c>
      <c r="C31" s="11" t="s">
        <v>41</v>
      </c>
      <c r="D31" s="10"/>
      <c r="E31" s="4"/>
      <c r="F31" s="4"/>
      <c r="G31" s="4"/>
      <c r="H31" s="4"/>
      <c r="I31" s="4"/>
      <c r="J31" s="4"/>
    </row>
    <row r="32" spans="1:10" x14ac:dyDescent="0.25">
      <c r="A32" s="4" t="s">
        <v>9</v>
      </c>
      <c r="B32" s="9" t="s">
        <v>38</v>
      </c>
      <c r="C32" s="11" t="s">
        <v>39</v>
      </c>
      <c r="D32" s="10"/>
      <c r="E32" s="4"/>
      <c r="F32" s="4"/>
      <c r="G32" s="4"/>
      <c r="H32" s="4"/>
      <c r="I32" s="4"/>
      <c r="J32" s="4"/>
    </row>
    <row r="33" spans="1:10" x14ac:dyDescent="0.25">
      <c r="A33" s="4" t="s">
        <v>10</v>
      </c>
      <c r="B33" s="9" t="s">
        <v>38</v>
      </c>
      <c r="C33" s="11" t="s">
        <v>31</v>
      </c>
      <c r="D33" s="10"/>
      <c r="E33" s="4"/>
      <c r="F33" s="4"/>
      <c r="G33" s="4"/>
      <c r="H33" s="4"/>
      <c r="I33" s="4"/>
      <c r="J33" s="4"/>
    </row>
    <row r="34" spans="1:10" x14ac:dyDescent="0.25">
      <c r="A34" s="4" t="s">
        <v>53</v>
      </c>
      <c r="B34" s="9" t="s">
        <v>38</v>
      </c>
      <c r="C34" s="11" t="s">
        <v>37</v>
      </c>
      <c r="D34" s="10" t="s">
        <v>57</v>
      </c>
      <c r="E34" s="4"/>
      <c r="F34" s="4"/>
      <c r="G34" s="4"/>
      <c r="H34" s="4"/>
      <c r="I34" s="4"/>
      <c r="J34" s="4"/>
    </row>
    <row r="35" spans="1:10" x14ac:dyDescent="0.25">
      <c r="A35" s="4" t="s">
        <v>52</v>
      </c>
      <c r="B35" s="9" t="s">
        <v>36</v>
      </c>
      <c r="C35" s="11" t="s">
        <v>35</v>
      </c>
      <c r="D35" s="10" t="s">
        <v>58</v>
      </c>
      <c r="E35" s="4"/>
      <c r="F35" s="4"/>
      <c r="G35" s="4"/>
      <c r="H35" s="4"/>
      <c r="I35" s="4"/>
      <c r="J35" s="4"/>
    </row>
    <row r="36" spans="1:10" x14ac:dyDescent="0.25">
      <c r="A36" s="4" t="s">
        <v>29</v>
      </c>
      <c r="B36" s="9" t="s">
        <v>34</v>
      </c>
      <c r="C36" s="11" t="s">
        <v>33</v>
      </c>
      <c r="D36" s="10" t="s">
        <v>73</v>
      </c>
      <c r="E36" s="4"/>
      <c r="F36" s="4"/>
      <c r="G36" s="4"/>
      <c r="H36" s="4"/>
      <c r="I36" s="4"/>
      <c r="J36" s="4"/>
    </row>
    <row r="37" spans="1:10" ht="18" x14ac:dyDescent="0.35">
      <c r="A37" s="5" t="s">
        <v>30</v>
      </c>
      <c r="B37" s="9" t="s">
        <v>19</v>
      </c>
      <c r="C37" s="11" t="s">
        <v>32</v>
      </c>
      <c r="D37" s="10" t="s">
        <v>72</v>
      </c>
      <c r="E37" s="4"/>
      <c r="F37" s="4"/>
      <c r="G37" s="4"/>
      <c r="H37" s="4"/>
      <c r="I37" s="4"/>
      <c r="J37" s="4"/>
    </row>
    <row r="38" spans="1:10" x14ac:dyDescent="0.25">
      <c r="A38" s="9" t="s">
        <v>8</v>
      </c>
      <c r="B38" s="9" t="s">
        <v>6</v>
      </c>
      <c r="C38" s="11" t="s">
        <v>7</v>
      </c>
      <c r="D38" s="10" t="s">
        <v>59</v>
      </c>
      <c r="E38" s="4"/>
      <c r="F38" s="4"/>
      <c r="G38" s="4"/>
      <c r="H38" s="4"/>
      <c r="I38" s="4"/>
      <c r="J38" s="4"/>
    </row>
    <row r="39" spans="1:10" x14ac:dyDescent="0.25">
      <c r="A39" s="9" t="s">
        <v>28</v>
      </c>
      <c r="B39" s="9" t="s">
        <v>27</v>
      </c>
      <c r="C39" s="11">
        <v>6005290</v>
      </c>
      <c r="D39" s="10" t="s">
        <v>56</v>
      </c>
      <c r="E39" s="4"/>
      <c r="F39" s="4"/>
      <c r="G39" s="4"/>
      <c r="H39" s="4"/>
      <c r="I39" s="4"/>
      <c r="J39" s="4"/>
    </row>
    <row r="40" spans="1:10" x14ac:dyDescent="0.25">
      <c r="A40" s="9"/>
      <c r="B40" s="9"/>
      <c r="C40" s="11"/>
      <c r="D40" s="10"/>
      <c r="E40" s="4"/>
      <c r="F40" s="4"/>
      <c r="G40" s="4"/>
      <c r="H40" s="4"/>
      <c r="I40" s="4"/>
      <c r="J40" s="4"/>
    </row>
    <row r="41" spans="1:10" ht="15" x14ac:dyDescent="0.25">
      <c r="A41" s="8" t="s">
        <v>13</v>
      </c>
      <c r="B41" s="8"/>
      <c r="C41" s="8"/>
      <c r="D41" s="8"/>
      <c r="E41" s="8"/>
      <c r="F41" s="8"/>
      <c r="G41" s="8"/>
      <c r="H41" s="8"/>
      <c r="I41" s="8"/>
      <c r="J41" s="8"/>
    </row>
    <row r="42" spans="1:10" ht="18" customHeight="1" x14ac:dyDescent="0.25">
      <c r="A42" s="2" t="s">
        <v>55</v>
      </c>
      <c r="B42" s="2" t="s">
        <v>14</v>
      </c>
      <c r="C42" s="7">
        <v>8041000</v>
      </c>
      <c r="D42" s="3" t="s">
        <v>15</v>
      </c>
    </row>
    <row r="43" spans="1:10" x14ac:dyDescent="0.25">
      <c r="A43" s="2" t="s">
        <v>25</v>
      </c>
      <c r="B43" s="2" t="s">
        <v>16</v>
      </c>
      <c r="C43" s="7">
        <v>4724</v>
      </c>
      <c r="D43" s="3" t="s">
        <v>17</v>
      </c>
    </row>
    <row r="44" spans="1:10" x14ac:dyDescent="0.25">
      <c r="A44" s="2" t="s">
        <v>26</v>
      </c>
      <c r="B44" s="2" t="s">
        <v>54</v>
      </c>
      <c r="C44" s="7">
        <v>2703710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IF(Materials!1:1,"AAAAAH384QA=",0)</f>
        <v>#VALUE!</v>
      </c>
      <c r="B1" t="e">
        <f>AND(Materials!A1,"AAAAAH384QE=")</f>
        <v>#VALUE!</v>
      </c>
      <c r="C1" t="e">
        <f>AND(Materials!B1,"AAAAAH384QI=")</f>
        <v>#VALUE!</v>
      </c>
      <c r="D1" t="e">
        <f>AND(Materials!C1,"AAAAAH384QM=")</f>
        <v>#VALUE!</v>
      </c>
      <c r="E1" t="e">
        <f>AND(Materials!D1,"AAAAAH384QQ=")</f>
        <v>#VALUE!</v>
      </c>
      <c r="F1" t="e">
        <f>IF(Materials!A:A,"AAAAAH384QU=",0)</f>
        <v>#VALUE!</v>
      </c>
      <c r="G1" t="e">
        <f>IF(Materials!B:B,"AAAAAH384QY=",0)</f>
        <v>#VALUE!</v>
      </c>
      <c r="H1" t="e">
        <f>IF(Materials!C:C,"AAAAAH384Qc=",0)</f>
        <v>#VALUE!</v>
      </c>
      <c r="I1" t="e">
        <f>IF(Materials!D:D,"AAAAAH384Qg=",0)</f>
        <v>#VALUE!</v>
      </c>
      <c r="J1" t="e">
        <f>IF([1]Recipes!#REF!,"AAAAAH384Qk=",0)</f>
        <v>#REF!</v>
      </c>
      <c r="K1" t="e">
        <f>AND([1]Recipes!A24,"AAAAAH384Qo=")</f>
        <v>#VALUE!</v>
      </c>
      <c r="L1" t="e">
        <f>IF([1]Recipes!A:A,"AAAAAH384Qs=",0)</f>
        <v>#VALUE!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Materials</vt:lpstr>
      <vt:lpstr>Materials!Print_Area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Mike</cp:lastModifiedBy>
  <dcterms:created xsi:type="dcterms:W3CDTF">2012-02-23T18:29:07Z</dcterms:created>
  <dcterms:modified xsi:type="dcterms:W3CDTF">2019-04-09T21:02:15Z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