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aoyan Cao\Downloads\59495\"/>
    </mc:Choice>
  </mc:AlternateContent>
  <xr:revisionPtr revIDLastSave="0" documentId="13_ncr:1_{3827DB1B-9236-4D95-A357-FD82F2CF0B71}" xr6:coauthVersionLast="40" xr6:coauthVersionMax="40" xr10:uidLastSave="{00000000-0000-0000-0000-000000000000}"/>
  <bookViews>
    <workbookView xWindow="0" yWindow="0" windowWidth="20160" windowHeight="9372" xr2:uid="{927A820A-9FBA-A64A-B175-D5D763D2A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19" i="1"/>
  <c r="E28" i="1" l="1"/>
  <c r="E27" i="1"/>
  <c r="E26" i="1"/>
  <c r="E25" i="1"/>
  <c r="E24" i="1"/>
  <c r="E23" i="1"/>
  <c r="E22" i="1"/>
  <c r="E21" i="1"/>
  <c r="E20" i="1"/>
  <c r="E19" i="1"/>
  <c r="B14" i="1"/>
  <c r="C14" i="1" s="1"/>
  <c r="B13" i="1"/>
  <c r="B12" i="1"/>
  <c r="C12" i="1" s="1"/>
  <c r="B11" i="1"/>
  <c r="C11" i="1" s="1"/>
  <c r="B6" i="1"/>
  <c r="C6" i="1" s="1"/>
  <c r="B5" i="1"/>
  <c r="C5" i="1" s="1"/>
  <c r="B4" i="1"/>
  <c r="C4" i="1" s="1"/>
  <c r="B3" i="1"/>
  <c r="C3" i="1" s="1"/>
  <c r="E3" i="1" s="1"/>
  <c r="C13" i="1" l="1"/>
  <c r="E13" i="1" s="1"/>
  <c r="E5" i="1"/>
  <c r="D5" i="1"/>
  <c r="F5" i="1" s="1"/>
  <c r="E14" i="1"/>
  <c r="D14" i="1"/>
  <c r="F14" i="1" s="1"/>
  <c r="E4" i="1"/>
  <c r="D4" i="1"/>
  <c r="F4" i="1" s="1"/>
  <c r="E6" i="1"/>
  <c r="D6" i="1"/>
  <c r="F6" i="1" s="1"/>
  <c r="E12" i="1"/>
  <c r="D12" i="1"/>
  <c r="F12" i="1" s="1"/>
  <c r="D3" i="1"/>
  <c r="F3" i="1" s="1"/>
  <c r="D11" i="1"/>
  <c r="F11" i="1" s="1"/>
  <c r="E11" i="1"/>
  <c r="D13" i="1"/>
  <c r="F13" i="1" s="1"/>
</calcChain>
</file>

<file path=xl/sharedStrings.xml><?xml version="1.0" encoding="utf-8"?>
<sst xmlns="http://schemas.openxmlformats.org/spreadsheetml/2006/main" count="45" uniqueCount="27">
  <si>
    <t>Component</t>
  </si>
  <si>
    <t>Final Concentration (mM)</t>
  </si>
  <si>
    <t>Mg-glutamate</t>
  </si>
  <si>
    <t>K-glutamate</t>
  </si>
  <si>
    <t>Stock Concentration (mM)</t>
  </si>
  <si>
    <t>Sterile Deionized Water</t>
  </si>
  <si>
    <t>Quantity (µL) 1x Reaction</t>
  </si>
  <si>
    <t>T7 RNA Polymerase</t>
  </si>
  <si>
    <t>Reaction Volume (µL):</t>
  </si>
  <si>
    <t>Quantity (µL) 50x Reactions</t>
  </si>
  <si>
    <t>RNase Inhibitor, Murine</t>
  </si>
  <si>
    <t>Quantity (µL) 100x Reactions</t>
  </si>
  <si>
    <t>Final (mM)</t>
  </si>
  <si>
    <t>Stock</t>
  </si>
  <si>
    <t>100 mM Mg-Glu</t>
  </si>
  <si>
    <r>
      <t>diH</t>
    </r>
    <r>
      <rPr>
        <b/>
        <vertAlign val="subscript"/>
        <sz val="12"/>
        <color theme="1"/>
        <rFont val="Calibri (Body)"/>
      </rPr>
      <t>2</t>
    </r>
    <r>
      <rPr>
        <b/>
        <sz val="12"/>
        <color theme="1"/>
        <rFont val="Calibri"/>
        <family val="2"/>
        <scheme val="minor"/>
      </rPr>
      <t>0</t>
    </r>
  </si>
  <si>
    <t>2000 mM K-Glu</t>
  </si>
  <si>
    <t>Ion Calibration Cell-free Reaction Master Mix</t>
  </si>
  <si>
    <t>Variable</t>
  </si>
  <si>
    <r>
      <t>Mg</t>
    </r>
    <r>
      <rPr>
        <b/>
        <vertAlign val="superscript"/>
        <sz val="12"/>
        <color theme="1"/>
        <rFont val="Calibri (Body)"/>
      </rPr>
      <t>2+</t>
    </r>
    <r>
      <rPr>
        <b/>
        <sz val="12"/>
        <color theme="1"/>
        <rFont val="Calibri"/>
        <family val="2"/>
        <scheme val="minor"/>
      </rPr>
      <t xml:space="preserve"> Calibration </t>
    </r>
  </si>
  <si>
    <r>
      <t>K</t>
    </r>
    <r>
      <rPr>
        <b/>
        <vertAlign val="superscript"/>
        <sz val="12"/>
        <color theme="1"/>
        <rFont val="Calibri (Body)"/>
      </rPr>
      <t>+</t>
    </r>
    <r>
      <rPr>
        <b/>
        <sz val="12"/>
        <color theme="1"/>
        <rFont val="Calibri"/>
        <family val="2"/>
        <scheme val="minor"/>
      </rPr>
      <t xml:space="preserve"> Calibration</t>
    </r>
  </si>
  <si>
    <t>Extract (%)*</t>
  </si>
  <si>
    <t>Plasmid DNA (ng/µL)*</t>
  </si>
  <si>
    <t>50% PEG-8000 (%)*</t>
  </si>
  <si>
    <t>4x Amino Acid Master Mix</t>
  </si>
  <si>
    <t>10x Energy Solution Master Mix</t>
  </si>
  <si>
    <r>
      <t>Deionized H</t>
    </r>
    <r>
      <rPr>
        <b/>
        <vertAlign val="sub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</si>
</sst>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vertAlign val="superscript"/>
      <sz val="12"/>
      <color theme="1"/>
      <name val="Calibri (Body)"/>
    </font>
    <font>
      <b/>
      <vertAlign val="subscript"/>
      <sz val="12"/>
      <color theme="1"/>
      <name val="Calibri (Body)"/>
    </font>
    <font>
      <sz val="12"/>
      <color theme="9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0" fillId="0" borderId="0" xfId="0" applyFont="1" applyFill="1"/>
    <xf numFmtId="0" fontId="0" fillId="0" borderId="0" xfId="0" applyFont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52DB4-3EFB-E942-B395-EEC101F5EA97}">
  <dimension ref="A1:F30"/>
  <sheetViews>
    <sheetView tabSelected="1" zoomScale="97" zoomScaleNormal="97" workbookViewId="0">
      <selection activeCell="G2" sqref="G2"/>
    </sheetView>
  </sheetViews>
  <sheetFormatPr defaultColWidth="11.19921875" defaultRowHeight="15.6"/>
  <cols>
    <col min="1" max="1" width="31.296875" bestFit="1" customWidth="1"/>
    <col min="2" max="2" width="23" bestFit="1" customWidth="1"/>
    <col min="3" max="3" width="25.5" bestFit="1" customWidth="1"/>
    <col min="4" max="4" width="27.296875" customWidth="1"/>
    <col min="5" max="5" width="27.796875" customWidth="1"/>
    <col min="6" max="6" width="28.5" bestFit="1" customWidth="1"/>
  </cols>
  <sheetData>
    <row r="1" spans="1:6" ht="18">
      <c r="A1" s="24" t="s">
        <v>19</v>
      </c>
      <c r="B1" s="26"/>
      <c r="C1" s="1" t="s">
        <v>6</v>
      </c>
      <c r="D1" s="1" t="s">
        <v>6</v>
      </c>
      <c r="E1" s="1" t="s">
        <v>11</v>
      </c>
      <c r="F1" s="1" t="s">
        <v>11</v>
      </c>
    </row>
    <row r="2" spans="1:6" ht="18">
      <c r="A2" s="1" t="s">
        <v>12</v>
      </c>
      <c r="B2" s="1" t="s">
        <v>13</v>
      </c>
      <c r="C2" s="1" t="s">
        <v>14</v>
      </c>
      <c r="D2" s="1" t="s">
        <v>15</v>
      </c>
      <c r="E2" s="1" t="s">
        <v>14</v>
      </c>
      <c r="F2" s="1" t="s">
        <v>26</v>
      </c>
    </row>
    <row r="3" spans="1:6">
      <c r="A3" s="15">
        <v>2.5</v>
      </c>
      <c r="B3" s="10">
        <f>A3-2.5</f>
        <v>0</v>
      </c>
      <c r="C3" s="16">
        <f>B3*$B$7/100</f>
        <v>0</v>
      </c>
      <c r="D3" s="16">
        <f>1-C3</f>
        <v>1</v>
      </c>
      <c r="E3" s="17">
        <f>C3*100</f>
        <v>0</v>
      </c>
      <c r="F3" s="17">
        <f>D3*100</f>
        <v>100</v>
      </c>
    </row>
    <row r="4" spans="1:6">
      <c r="A4" s="15">
        <v>3.5</v>
      </c>
      <c r="B4" s="10">
        <f>A4-2.5</f>
        <v>1</v>
      </c>
      <c r="C4" s="16">
        <f t="shared" ref="C4:C6" si="0">B4*$B$7/100</f>
        <v>0.1</v>
      </c>
      <c r="D4" s="16">
        <f t="shared" ref="D4:D6" si="1">1-C4</f>
        <v>0.9</v>
      </c>
      <c r="E4" s="17">
        <f t="shared" ref="E4:F6" si="2">C4*100</f>
        <v>10</v>
      </c>
      <c r="F4" s="17">
        <f t="shared" si="2"/>
        <v>90</v>
      </c>
    </row>
    <row r="5" spans="1:6">
      <c r="A5" s="15">
        <v>4.5</v>
      </c>
      <c r="B5" s="10">
        <f>A5-2.5</f>
        <v>2</v>
      </c>
      <c r="C5" s="16">
        <f t="shared" si="0"/>
        <v>0.2</v>
      </c>
      <c r="D5" s="16">
        <f t="shared" si="1"/>
        <v>0.8</v>
      </c>
      <c r="E5" s="17">
        <f t="shared" si="2"/>
        <v>20</v>
      </c>
      <c r="F5" s="17">
        <f t="shared" si="2"/>
        <v>80</v>
      </c>
    </row>
    <row r="6" spans="1:6">
      <c r="A6" s="15">
        <v>5.5</v>
      </c>
      <c r="B6" s="10">
        <f>A6-2.5</f>
        <v>3</v>
      </c>
      <c r="C6" s="16">
        <f t="shared" si="0"/>
        <v>0.3</v>
      </c>
      <c r="D6" s="16">
        <f t="shared" si="1"/>
        <v>0.7</v>
      </c>
      <c r="E6" s="17">
        <f t="shared" si="2"/>
        <v>30</v>
      </c>
      <c r="F6" s="17">
        <f t="shared" si="2"/>
        <v>70</v>
      </c>
    </row>
    <row r="7" spans="1:6">
      <c r="A7" s="18" t="s">
        <v>8</v>
      </c>
      <c r="B7" s="10">
        <v>10</v>
      </c>
      <c r="C7" s="19"/>
      <c r="D7" s="19"/>
      <c r="E7" s="19"/>
      <c r="F7" s="19"/>
    </row>
    <row r="8" spans="1:6">
      <c r="A8" s="20"/>
      <c r="B8" s="20"/>
      <c r="C8" s="20"/>
      <c r="D8" s="20"/>
      <c r="E8" s="20"/>
      <c r="F8" s="20"/>
    </row>
    <row r="9" spans="1:6" ht="18">
      <c r="A9" s="24" t="s">
        <v>20</v>
      </c>
      <c r="B9" s="26"/>
      <c r="C9" s="1" t="s">
        <v>6</v>
      </c>
      <c r="D9" s="1" t="s">
        <v>6</v>
      </c>
      <c r="E9" s="1" t="s">
        <v>11</v>
      </c>
      <c r="F9" s="1" t="s">
        <v>11</v>
      </c>
    </row>
    <row r="10" spans="1:6" ht="18">
      <c r="A10" s="1" t="s">
        <v>12</v>
      </c>
      <c r="B10" s="1" t="s">
        <v>13</v>
      </c>
      <c r="C10" s="1" t="s">
        <v>16</v>
      </c>
      <c r="D10" s="1" t="s">
        <v>15</v>
      </c>
      <c r="E10" s="1" t="s">
        <v>16</v>
      </c>
      <c r="F10" s="1" t="s">
        <v>26</v>
      </c>
    </row>
    <row r="11" spans="1:6">
      <c r="A11" s="17">
        <v>40</v>
      </c>
      <c r="B11" s="10">
        <f>A11-10</f>
        <v>30</v>
      </c>
      <c r="C11" s="16">
        <f>B11*$B$7/2000</f>
        <v>0.15</v>
      </c>
      <c r="D11" s="16">
        <f>2-C11</f>
        <v>1.85</v>
      </c>
      <c r="E11" s="17">
        <f>C11*80</f>
        <v>12</v>
      </c>
      <c r="F11" s="17">
        <f>D11*80</f>
        <v>148</v>
      </c>
    </row>
    <row r="12" spans="1:6">
      <c r="A12" s="17">
        <v>80</v>
      </c>
      <c r="B12" s="10">
        <f t="shared" ref="B12:B14" si="3">A12-10</f>
        <v>70</v>
      </c>
      <c r="C12" s="16">
        <f>B12*$B$7/2000</f>
        <v>0.35</v>
      </c>
      <c r="D12" s="16">
        <f t="shared" ref="D12:D14" si="4">2-C12</f>
        <v>1.65</v>
      </c>
      <c r="E12" s="17">
        <f t="shared" ref="E12:F14" si="5">C12*80</f>
        <v>28</v>
      </c>
      <c r="F12" s="17">
        <f t="shared" si="5"/>
        <v>132</v>
      </c>
    </row>
    <row r="13" spans="1:6">
      <c r="A13" s="17">
        <v>160</v>
      </c>
      <c r="B13" s="10">
        <f t="shared" si="3"/>
        <v>150</v>
      </c>
      <c r="C13" s="16">
        <f t="shared" ref="C13:C14" si="6">B13*$B$7/2000</f>
        <v>0.75</v>
      </c>
      <c r="D13" s="16">
        <f t="shared" si="4"/>
        <v>1.25</v>
      </c>
      <c r="E13" s="17">
        <f t="shared" si="5"/>
        <v>60</v>
      </c>
      <c r="F13" s="17">
        <f t="shared" si="5"/>
        <v>100</v>
      </c>
    </row>
    <row r="14" spans="1:6">
      <c r="A14" s="17">
        <v>320</v>
      </c>
      <c r="B14" s="10">
        <f t="shared" si="3"/>
        <v>310</v>
      </c>
      <c r="C14" s="16">
        <f t="shared" si="6"/>
        <v>1.55</v>
      </c>
      <c r="D14" s="16">
        <f t="shared" si="4"/>
        <v>0.44999999999999996</v>
      </c>
      <c r="E14" s="17">
        <f t="shared" si="5"/>
        <v>124</v>
      </c>
      <c r="F14" s="17">
        <f t="shared" si="5"/>
        <v>36</v>
      </c>
    </row>
    <row r="15" spans="1:6">
      <c r="A15" s="18" t="s">
        <v>8</v>
      </c>
      <c r="B15" s="10">
        <v>10</v>
      </c>
      <c r="C15" s="19"/>
      <c r="D15" s="19"/>
      <c r="E15" s="19"/>
      <c r="F15" s="19"/>
    </row>
    <row r="16" spans="1:6">
      <c r="A16" s="20"/>
      <c r="B16" s="20"/>
      <c r="C16" s="20"/>
      <c r="D16" s="20"/>
      <c r="E16" s="20"/>
    </row>
    <row r="17" spans="1:5">
      <c r="A17" s="1"/>
      <c r="B17" s="24" t="s">
        <v>17</v>
      </c>
      <c r="C17" s="25"/>
      <c r="D17" s="25"/>
      <c r="E17" s="26"/>
    </row>
    <row r="18" spans="1:5">
      <c r="A18" s="2" t="s">
        <v>0</v>
      </c>
      <c r="B18" s="2" t="s">
        <v>4</v>
      </c>
      <c r="C18" s="2" t="s">
        <v>1</v>
      </c>
      <c r="D18" s="2" t="s">
        <v>6</v>
      </c>
      <c r="E18" s="2" t="s">
        <v>9</v>
      </c>
    </row>
    <row r="19" spans="1:5">
      <c r="A19" s="6" t="s">
        <v>21</v>
      </c>
      <c r="B19" s="3"/>
      <c r="C19" s="5">
        <v>25</v>
      </c>
      <c r="D19" s="8">
        <f>B30*(C19/100)</f>
        <v>2.5</v>
      </c>
      <c r="E19" s="11">
        <f>D19*50</f>
        <v>125</v>
      </c>
    </row>
    <row r="20" spans="1:5">
      <c r="A20" s="6" t="s">
        <v>2</v>
      </c>
      <c r="B20" s="21" t="s">
        <v>18</v>
      </c>
      <c r="C20" s="21" t="s">
        <v>18</v>
      </c>
      <c r="D20" s="22">
        <v>1</v>
      </c>
      <c r="E20" s="23">
        <f t="shared" ref="E20:E28" si="7">D20*50</f>
        <v>50</v>
      </c>
    </row>
    <row r="21" spans="1:5">
      <c r="A21" s="6" t="s">
        <v>3</v>
      </c>
      <c r="B21" s="21" t="s">
        <v>18</v>
      </c>
      <c r="C21" s="21" t="s">
        <v>18</v>
      </c>
      <c r="D21" s="22">
        <v>2</v>
      </c>
      <c r="E21" s="23">
        <f t="shared" si="7"/>
        <v>100</v>
      </c>
    </row>
    <row r="22" spans="1:5">
      <c r="A22" s="9" t="s">
        <v>24</v>
      </c>
      <c r="B22" s="15">
        <v>8</v>
      </c>
      <c r="C22" s="3">
        <v>2</v>
      </c>
      <c r="D22" s="4">
        <f>B30/4</f>
        <v>2.5</v>
      </c>
      <c r="E22" s="12">
        <f t="shared" si="7"/>
        <v>125</v>
      </c>
    </row>
    <row r="23" spans="1:5">
      <c r="A23" s="9" t="s">
        <v>25</v>
      </c>
      <c r="B23" s="3"/>
      <c r="C23" s="3"/>
      <c r="D23" s="4">
        <f>B30/10</f>
        <v>1</v>
      </c>
      <c r="E23" s="12">
        <f t="shared" si="7"/>
        <v>50</v>
      </c>
    </row>
    <row r="24" spans="1:5">
      <c r="A24" s="9" t="s">
        <v>22</v>
      </c>
      <c r="B24" s="5">
        <v>1000</v>
      </c>
      <c r="C24" s="5">
        <v>250</v>
      </c>
      <c r="D24" s="8">
        <f>C24/B24</f>
        <v>0.25</v>
      </c>
      <c r="E24" s="11">
        <f t="shared" si="7"/>
        <v>12.5</v>
      </c>
    </row>
    <row r="25" spans="1:5">
      <c r="A25" s="9" t="s">
        <v>23</v>
      </c>
      <c r="B25" s="5">
        <v>50</v>
      </c>
      <c r="C25" s="5">
        <v>2</v>
      </c>
      <c r="D25" s="8">
        <f>(B30*C25)/B25</f>
        <v>0.4</v>
      </c>
      <c r="E25" s="11">
        <f t="shared" si="7"/>
        <v>20</v>
      </c>
    </row>
    <row r="26" spans="1:5">
      <c r="A26" s="9" t="s">
        <v>7</v>
      </c>
      <c r="B26" s="3"/>
      <c r="C26" s="3"/>
      <c r="D26" s="4">
        <v>1</v>
      </c>
      <c r="E26" s="12">
        <f t="shared" si="7"/>
        <v>50</v>
      </c>
    </row>
    <row r="27" spans="1:5">
      <c r="A27" s="9" t="s">
        <v>10</v>
      </c>
      <c r="B27" s="3"/>
      <c r="C27" s="3"/>
      <c r="D27" s="4">
        <v>0.1</v>
      </c>
      <c r="E27" s="12">
        <f t="shared" si="7"/>
        <v>5</v>
      </c>
    </row>
    <row r="28" spans="1:5">
      <c r="A28" s="9" t="s">
        <v>5</v>
      </c>
      <c r="B28" s="3"/>
      <c r="C28" s="3"/>
      <c r="D28" s="4">
        <v>0</v>
      </c>
      <c r="E28" s="12">
        <f t="shared" si="7"/>
        <v>0</v>
      </c>
    </row>
    <row r="29" spans="1:5">
      <c r="A29" s="6"/>
      <c r="B29" s="3"/>
      <c r="C29" s="3"/>
      <c r="D29" s="4"/>
      <c r="E29" s="13"/>
    </row>
    <row r="30" spans="1:5">
      <c r="A30" s="14" t="s">
        <v>8</v>
      </c>
      <c r="B30" s="2">
        <v>10</v>
      </c>
      <c r="C30" s="3"/>
      <c r="D30" s="7"/>
      <c r="E30" s="7"/>
    </row>
  </sheetData>
  <mergeCells count="3">
    <mergeCell ref="B17:E17"/>
    <mergeCell ref="A1:B1"/>
    <mergeCell ref="A9:B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Xiaoyan Cao</cp:lastModifiedBy>
  <dcterms:created xsi:type="dcterms:W3CDTF">2019-01-08T16:45:06Z</dcterms:created>
  <dcterms:modified xsi:type="dcterms:W3CDTF">2019-01-16T17:36:34Z</dcterms:modified>
</cp:coreProperties>
</file>