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  <sheet state="hidden" name="DV-IDENTITY-0" sheetId="4" r:id="rId6"/>
  </sheets>
  <definedNames/>
  <calcPr/>
</workbook>
</file>

<file path=xl/sharedStrings.xml><?xml version="1.0" encoding="utf-8"?>
<sst xmlns="http://schemas.openxmlformats.org/spreadsheetml/2006/main" count="45" uniqueCount="45">
  <si>
    <t>Name of Material/ Equipment</t>
  </si>
  <si>
    <t>Company</t>
  </si>
  <si>
    <t>Catalog Number</t>
  </si>
  <si>
    <t>Comments/Description</t>
  </si>
  <si>
    <t>Black and white IP camera</t>
  </si>
  <si>
    <t>Noldus, Leesburg, VA, USA</t>
  </si>
  <si>
    <t xml:space="preserve">https://www.noldus.com/ </t>
  </si>
  <si>
    <t>Extruded aluminum</t>
  </si>
  <si>
    <t>80/20 Inc., Columbia City, IN, USA</t>
  </si>
  <si>
    <t>3030-S</t>
  </si>
  <si>
    <t>https://www.8020.net  3.00" X 3.00" Smooth T-Slotted Profile, Eight Open T-Slots</t>
  </si>
  <si>
    <t>Finfish Starter with Vpak, 1.5 mm extruded pellets</t>
  </si>
  <si>
    <t>Zeigler Bros. Inc., Gardners, PA, USA</t>
  </si>
  <si>
    <t>http://www.zeiglerfeed.com/</t>
  </si>
  <si>
    <t>Golden shiners</t>
  </si>
  <si>
    <t>Saul Minnow Farm, AR, USA</t>
  </si>
  <si>
    <t>http://saulminnow.com/</t>
  </si>
  <si>
    <t>ImageJ (v 1.52h) freeware</t>
  </si>
  <si>
    <t>National Institute for Health (NIH), USA</t>
  </si>
  <si>
    <t>https://imagej.nih.gov/ij/</t>
  </si>
  <si>
    <t>LED track lighting</t>
  </si>
  <si>
    <t>Lithonia Lightening, Conyers, GA, USA</t>
  </si>
  <si>
    <t>BR20MW-M4</t>
  </si>
  <si>
    <t>https://lithonia.acuitybrands.com/residential-track</t>
  </si>
  <si>
    <t>Oracle 651 white cut vinyl</t>
  </si>
  <si>
    <t>651Vinyl, Louisville, KY, USA</t>
  </si>
  <si>
    <t>651-010M-12:5ft</t>
  </si>
  <si>
    <t>http://www.651vinyl.com. Can order various sizes.</t>
  </si>
  <si>
    <t>PowerLite 570 overhead projector</t>
  </si>
  <si>
    <t>Epson, Long Beach CA, USA</t>
  </si>
  <si>
    <t>V11H605020</t>
  </si>
  <si>
    <t>https://epson.com/For-Work/Projectors/Classroom/PowerLite-570-XGA-3LCD-Projector/p/V11H605020</t>
  </si>
  <si>
    <t>Processing (v 3) freeware</t>
  </si>
  <si>
    <t>Processing Foundation</t>
  </si>
  <si>
    <t>https://processing.org/</t>
  </si>
  <si>
    <t>R (3.5.1) freeware</t>
  </si>
  <si>
    <t>The R Project for Statistical Computing</t>
  </si>
  <si>
    <t>https://www.r-project.org/</t>
  </si>
  <si>
    <t>Ultra-white 360 theater screen</t>
  </si>
  <si>
    <t>Alternative Screen Solutions, Clinton, MI, USA</t>
  </si>
  <si>
    <t>https://www.gooscreen.com. Must call for special cut size</t>
  </si>
  <si>
    <t>Z-Hab system</t>
  </si>
  <si>
    <t>Pentair Aquatic Ecosystems, Apopka, FL, USA</t>
  </si>
  <si>
    <t>https://pentairaes.com/. Call for details and sizing.</t>
  </si>
  <si>
    <t>AAAAAH384Q8=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</si>
</sst>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u/>
      <sz val="12.0"/>
      <color rgb="FF000000"/>
      <name val="Calibri"/>
    </font>
    <font>
      <sz val="12.0"/>
      <color rgb="FF333333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1"/>
    </xf>
    <xf borderId="0" fillId="0" fontId="4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noldus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43"/>
    <col customWidth="1" min="2" max="2" width="46.86"/>
    <col customWidth="1" min="3" max="3" width="30.43"/>
    <col customWidth="1" min="4" max="4" width="95.71"/>
    <col customWidth="1" min="5" max="6" width="9.14"/>
    <col customWidth="1" min="7" max="26" width="8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4</v>
      </c>
      <c r="B2" s="3" t="s">
        <v>5</v>
      </c>
      <c r="C2" s="3"/>
      <c r="D2" s="4" t="s">
        <v>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3" t="s">
        <v>7</v>
      </c>
      <c r="B3" s="3" t="s">
        <v>8</v>
      </c>
      <c r="C3" s="3" t="s">
        <v>9</v>
      </c>
      <c r="D3" s="5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3" t="s">
        <v>11</v>
      </c>
      <c r="B4" s="3" t="s">
        <v>12</v>
      </c>
      <c r="C4" s="3"/>
      <c r="D4" s="3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3" t="s">
        <v>14</v>
      </c>
      <c r="B5" s="3" t="s">
        <v>15</v>
      </c>
      <c r="C5" s="3"/>
      <c r="D5" s="3" t="s">
        <v>16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3" t="s">
        <v>17</v>
      </c>
      <c r="B6" s="3" t="s">
        <v>18</v>
      </c>
      <c r="C6" s="3"/>
      <c r="D6" s="3" t="s">
        <v>19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3" t="s">
        <v>20</v>
      </c>
      <c r="B7" s="3" t="s">
        <v>21</v>
      </c>
      <c r="C7" s="3" t="s">
        <v>22</v>
      </c>
      <c r="D7" s="3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 t="s">
        <v>24</v>
      </c>
      <c r="B8" s="3" t="s">
        <v>25</v>
      </c>
      <c r="C8" s="3" t="s">
        <v>26</v>
      </c>
      <c r="D8" s="3" t="s">
        <v>27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" t="s">
        <v>28</v>
      </c>
      <c r="B9" s="3" t="s">
        <v>29</v>
      </c>
      <c r="C9" s="6" t="s">
        <v>30</v>
      </c>
      <c r="D9" s="3" t="s">
        <v>31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" t="s">
        <v>32</v>
      </c>
      <c r="B10" s="3" t="s">
        <v>33</v>
      </c>
      <c r="C10" s="3"/>
      <c r="D10" s="3" t="s">
        <v>34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" t="s">
        <v>35</v>
      </c>
      <c r="B11" s="3" t="s">
        <v>36</v>
      </c>
      <c r="C11" s="3"/>
      <c r="D11" s="3" t="s">
        <v>37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 t="s">
        <v>38</v>
      </c>
      <c r="B12" s="3" t="s">
        <v>39</v>
      </c>
      <c r="C12" s="7">
        <v>1950.0</v>
      </c>
      <c r="D12" s="3" t="s">
        <v>40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 t="s">
        <v>41</v>
      </c>
      <c r="B13" s="3" t="s">
        <v>42</v>
      </c>
      <c r="C13" s="3"/>
      <c r="D13" s="3" t="s">
        <v>43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hyperlinks>
    <hyperlink r:id="rId1" ref="D2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>
      <c r="A1" t="str">
        <f>IF(Sheet1!$A1:$IV1,"AAAAAH384QA=",0)</f>
        <v>#VALUE!</v>
      </c>
      <c r="B1" t="str">
        <f>AND(Sheet1!A1,"AAAAAH384QE=")</f>
        <v>#VALUE!</v>
      </c>
      <c r="C1" t="str">
        <f>AND(Sheet1!B1,"AAAAAH384QI=")</f>
        <v>#VALUE!</v>
      </c>
      <c r="D1" t="str">
        <f>AND(Sheet1!C1,"AAAAAH384QM=")</f>
        <v>#VALUE!</v>
      </c>
      <c r="E1" t="str">
        <f>AND(Sheet1!D1,"AAAAAH384QQ=")</f>
        <v>#VALUE!</v>
      </c>
      <c r="F1" t="str">
        <f>IF(Sheet1!A:A,"AAAAAH384QU=",0)</f>
        <v>#VALUE!</v>
      </c>
      <c r="G1" t="str">
        <f>IF(Sheet1!B:B,"AAAAAH384QY=",0)</f>
        <v>#VALUE!</v>
      </c>
      <c r="H1" t="str">
        <f>IF(Sheet1!C:C,"AAAAAH384Qc=",0)</f>
        <v>#VALUE!</v>
      </c>
      <c r="I1" t="str">
        <f>IF(Sheet1!D:D,"AAAAAH384Qg=",0)</f>
        <v>#VALUE!</v>
      </c>
      <c r="J1">
        <f>IF(Sheet2!$A1:$IV1,"AAAAAH384Qk=",0)</f>
        <v>0</v>
      </c>
      <c r="K1" t="str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str">
        <f>AND(Sheet3!A1,"AAAAAH384Q0=")</f>
        <v>#VALUE!</v>
      </c>
      <c r="O1">
        <f>IF(Sheet3!A:A,"AAAAAH384Q4=",0)</f>
        <v>0</v>
      </c>
      <c r="P1" t="s">
        <v>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