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filterPrivacy="1" codeName="ThisWorkbook" autoCompressPictures="0"/>
  <xr:revisionPtr revIDLastSave="0" documentId="13_ncr:1_{A2CC4525-A7DD-4BA9-B671-C6A17AE1ED70}" xr6:coauthVersionLast="38" xr6:coauthVersionMax="38" xr10:uidLastSave="{00000000-0000-0000-0000-000000000000}"/>
  <bookViews>
    <workbookView xWindow="0" yWindow="0" windowWidth="28770" windowHeight="12030" xr2:uid="{00000000-000D-0000-FFFF-FFFF00000000}"/>
  </bookViews>
  <sheets>
    <sheet name="Sheet1" sheetId="1" r:id="rId1"/>
    <sheet name="Sheet2" sheetId="2" r:id="rId2"/>
    <sheet name="Sheet3" sheetId="3" r:id="rId3"/>
    <sheet name="DV-IDENTITY-0" sheetId="4" state="veryHidden" r:id="rId4"/>
  </sheets>
  <calcPr calcId="179021" concurrentCalc="0"/>
  <extLst>
    <ext xmlns:xcalcf="http://schemas.microsoft.com/office/spreadsheetml/2018/calcfeatures" uri="{B58B0392-4F1F-4190-BB64-5DF3571DCE5F}">
      <xcalcf:calcFeatures>
        <xcalcf:feature name="microsoft.com:RD"/>
      </xcalcf:calcFeatures>
    </ext>
    <ext xmlns:mx="http://schemas.microsoft.com/office/mac/excel/2008/main" uri="{7523E5D3-25F3-A5E0-1632-64F254C22452}">
      <mx:ArchID Flags="2"/>
    </ext>
  </extLst>
</workbook>
</file>

<file path=xl/calcChain.xml><?xml version="1.0" encoding="utf-8"?>
<calcChain xmlns="http://schemas.openxmlformats.org/spreadsheetml/2006/main">
  <c r="A1" i="4" l="1"/>
  <c r="B1" i="4"/>
  <c r="C1" i="4"/>
  <c r="D1" i="4"/>
  <c r="E1" i="4"/>
  <c r="F1" i="4"/>
  <c r="G1" i="4"/>
  <c r="H1" i="4"/>
  <c r="I1" i="4"/>
  <c r="J1" i="4"/>
  <c r="K1" i="4"/>
  <c r="L1" i="4"/>
  <c r="M1" i="4"/>
  <c r="N1" i="4"/>
  <c r="O1" i="4"/>
</calcChain>
</file>

<file path=xl/sharedStrings.xml><?xml version="1.0" encoding="utf-8"?>
<sst xmlns="http://schemas.openxmlformats.org/spreadsheetml/2006/main" count="283" uniqueCount="108">
  <si>
    <t>Company</t>
  </si>
  <si>
    <t>Catalog Number</t>
  </si>
  <si>
    <t>AAAAAH384Q8=</t>
  </si>
  <si>
    <t>Comments/Description</t>
  </si>
  <si>
    <t>Name of Material/ Equipment</t>
  </si>
  <si>
    <t>Degussa</t>
  </si>
  <si>
    <t>Osmium (VIII)-oxid</t>
  </si>
  <si>
    <t>CIBA-GEIGY</t>
  </si>
  <si>
    <t>Araldite</t>
  </si>
  <si>
    <t>Fluka</t>
  </si>
  <si>
    <t>Serva</t>
  </si>
  <si>
    <t>2,4,6-Tris(dimethyl-aminomethyl)phenol</t>
  </si>
  <si>
    <t>Propylene oxide</t>
  </si>
  <si>
    <t>Kulzer</t>
  </si>
  <si>
    <t>Ted Pella</t>
  </si>
  <si>
    <t>Nickel grids, 200 mesh</t>
  </si>
  <si>
    <t>1GC200</t>
  </si>
  <si>
    <t>Technovit 4004 two components glue</t>
  </si>
  <si>
    <t>A9414</t>
  </si>
  <si>
    <t>Sigma-Aldrich</t>
  </si>
  <si>
    <t>Agarose</t>
  </si>
  <si>
    <t>Dodecenylsuccinic anhydride</t>
  </si>
  <si>
    <t xml:space="preserve">Fast Green </t>
  </si>
  <si>
    <t>capillaries</t>
  </si>
  <si>
    <t>Science-Products</t>
  </si>
  <si>
    <t>A5177-5EA</t>
  </si>
  <si>
    <t>GB100TF-10</t>
  </si>
  <si>
    <t>P-97</t>
  </si>
  <si>
    <t>micropipette puller</t>
  </si>
  <si>
    <t>F7252</t>
  </si>
  <si>
    <t>aspirator tune assemblies</t>
  </si>
  <si>
    <t>Temgesic</t>
  </si>
  <si>
    <t>buprenorphine</t>
  </si>
  <si>
    <t>ampules</t>
  </si>
  <si>
    <t>Univentor Scavenger</t>
  </si>
  <si>
    <t>electric shaver</t>
  </si>
  <si>
    <t>eye lubricant</t>
  </si>
  <si>
    <t>iris forceps (10cm, curved, serrated)</t>
  </si>
  <si>
    <t>iris scissors (11cm, straight, tungsten carbide)</t>
  </si>
  <si>
    <t>Dumont tweezers (#3, 12 cm, straight, 0.2 x 0.12 mm)</t>
  </si>
  <si>
    <t>Vannas scissors (8 cm, straight)</t>
  </si>
  <si>
    <t>Mosquito hemostatic forceps (12.5cm, curved)</t>
  </si>
  <si>
    <t>halsted Mosquito hemostatic forceps (12.5 cm, straight)</t>
  </si>
  <si>
    <t>Ethicon sutures (Ethilon, 6-0 and 3-0)</t>
  </si>
  <si>
    <t>Phillips</t>
  </si>
  <si>
    <t>Bepanthene</t>
  </si>
  <si>
    <t>Ethicon</t>
  </si>
  <si>
    <t>410 Anaesthesia Unit for air pump</t>
  </si>
  <si>
    <t>Air Pump</t>
  </si>
  <si>
    <t>Eheim 100</t>
  </si>
  <si>
    <t>Gas Routing Switch 4/2 connectors</t>
  </si>
  <si>
    <t>Induction box for mice 
with horizontally moving lid.
Inner dimensions: LxBxH: 155x115x130 mm.
Wall thickness: 6 mm</t>
  </si>
  <si>
    <t>Breathing Mask Mouse Anodized Aluminium</t>
  </si>
  <si>
    <t>Isofluran OP Tisch, electrically heated, sm 
Outer dimensions: 257x110x18 mm.
Heating area: 190x90 mm
The removal of the isoflurane escaping 
the breathing mask is downwards in compliance with the
regulations</t>
  </si>
  <si>
    <t>-</t>
  </si>
  <si>
    <t>Biomedical Instruments (Univentor)</t>
  </si>
  <si>
    <t>TC01mR 1-Channal temperature controller with feedback</t>
  </si>
  <si>
    <t>Tygon 6/4 Tubing material for connection of all parts 
Outer diameter: 6mm
Inner diameter: 4mm
Wa
ll thickness: 1mm</t>
  </si>
  <si>
    <t>15009-08</t>
  </si>
  <si>
    <t>14501-14</t>
  </si>
  <si>
    <t>14007-14</t>
  </si>
  <si>
    <t>11203-23</t>
  </si>
  <si>
    <t>13010-12</t>
  </si>
  <si>
    <t>13011-12</t>
  </si>
  <si>
    <t>UKE (Viral Core Facility)</t>
  </si>
  <si>
    <t>Adeno-associated virus serotype 1 (AAV1)</t>
  </si>
  <si>
    <t>Thermopuller P-97</t>
  </si>
  <si>
    <t>Sutter Instruments</t>
  </si>
  <si>
    <t>Sodium pentobarbital (Narcoren)</t>
  </si>
  <si>
    <t>Merial GmbH</t>
  </si>
  <si>
    <t>Henke-Sass, Wolf GmbH</t>
  </si>
  <si>
    <t>Heparin-Natrium</t>
  </si>
  <si>
    <t>Ratiopharm</t>
  </si>
  <si>
    <t>25 000 I.E./5 ml</t>
  </si>
  <si>
    <t>Telemacrodevice</t>
  </si>
  <si>
    <t>Canon</t>
  </si>
  <si>
    <t>LED RGB lights</t>
  </si>
  <si>
    <t>Cameo</t>
  </si>
  <si>
    <t>CLQS15RGBW</t>
  </si>
  <si>
    <t>razor blades</t>
  </si>
  <si>
    <t>Schick</t>
  </si>
  <si>
    <t>87-10489</t>
  </si>
  <si>
    <t>Ultracut E</t>
  </si>
  <si>
    <t>Reichert-Jung</t>
  </si>
  <si>
    <t>ultramicrotome</t>
  </si>
  <si>
    <t>Leica</t>
  </si>
  <si>
    <t>4x (N.A. 0.1 ∞/-), 10x (N.A. 0.22 ∞/0.17), 40x (N.A. 0.65 ∞/0.17), 100x (N.A. 1.25 ∞/0.17) objectives</t>
  </si>
  <si>
    <t>Light microscope Basic DM E</t>
  </si>
  <si>
    <t>toluidine blue</t>
  </si>
  <si>
    <t>Transmission electron microscope C20</t>
  </si>
  <si>
    <t>up to 200 kV</t>
  </si>
  <si>
    <t>thin vibrating razor blade device</t>
  </si>
  <si>
    <t>Krup</t>
  </si>
  <si>
    <t>with Szabo thin blades</t>
  </si>
  <si>
    <t>Canon Spiegelreflex Kamera EOS2000D, EF-S 18-55 mm f/3.5-5.6 IS STM Objective, Extension below 150 mm, Manual Extension Tube 7 mm ring, 14 mm ring, 28 mm ring, Macro reverse ring (58 mm), Canon copy stand.</t>
  </si>
  <si>
    <t>LEDs 2 x 15 W</t>
  </si>
  <si>
    <t>FST</t>
  </si>
  <si>
    <t>For references and target areas of AAV1 see: https://www.addgene.org/viral-vectors/aav/aav-guide/          and also: Designer gene delivery vectors: molecular engineering and evolution of adeno-associated viral vectors for enhanced gene transfer. Kwon I, Schaffer DV. Pharm Res. 2008 Mar;25(3):489-99.                                                       Recombinant AAV viral vectors pseudotyped with viral capsids from serotypes 1, 2, and 5 display differential efficiency and cell tropism after delivery to different regions of the central nervous system. Burger C, Gorbatyuk OS, Velardo MJ, Peden CS, Williams P, Zolotukhin S, Reier PJ, Mandel RJ, Muzyczka N. Mol. Ther. 2004 Aug;10(2):302-17.                                                             Self-complementary recombinant adeno-associated virus (scAAV) vectors promote efficient transduction independently of DNA synthesis. McCarty DM, Monahan PE, Samulski RJ. Gene Ther. 2001 Aug;8(16):1248-54.</t>
  </si>
  <si>
    <t>26Gx 1'' needle</t>
  </si>
  <si>
    <t>low gelling agarose</t>
  </si>
  <si>
    <t>resin for embedding of tissue</t>
  </si>
  <si>
    <t>painkiller</t>
  </si>
  <si>
    <t>polyamide</t>
  </si>
  <si>
    <t>for visualization of injected liquids</t>
  </si>
  <si>
    <t>isoflurane (Attane)</t>
  </si>
  <si>
    <t>JD medical</t>
  </si>
  <si>
    <t>inhalation anesthesia</t>
  </si>
  <si>
    <t>with fillament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</si>
</sst>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sz val="8"/>
      <name val="Calibri"/>
      <family val="2"/>
    </font>
    <font>
      <sz val="12"/>
      <color theme="1"/>
      <name val="Calibri"/>
      <family val="2"/>
      <scheme val="minor"/>
    </font>
    <font>
      <b/>
      <sz val="12"/>
      <name val="Calibri"/>
      <family val="2"/>
      <scheme val="minor"/>
    </font>
    <font>
      <sz val="11"/>
      <name val="Calibri"/>
      <family val="2"/>
      <scheme val="minor"/>
    </font>
    <font>
      <sz val="12"/>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49" fontId="2" fillId="0" borderId="0" xfId="0" applyNumberFormat="1" applyFont="1" applyBorder="1" applyAlignment="1">
      <alignment horizontal="left" vertical="center" wrapText="1"/>
    </xf>
    <xf numFmtId="0" fontId="2" fillId="0" borderId="0" xfId="0" applyFont="1" applyBorder="1" applyAlignment="1">
      <alignment horizontal="left" vertical="center" wrapText="1"/>
    </xf>
    <xf numFmtId="49" fontId="2" fillId="0" borderId="0" xfId="0" applyNumberFormat="1" applyFont="1" applyBorder="1" applyAlignment="1">
      <alignment horizontal="center" vertical="center" wrapText="1"/>
    </xf>
    <xf numFmtId="49" fontId="3" fillId="0" borderId="0" xfId="0" applyNumberFormat="1" applyFont="1" applyBorder="1" applyAlignment="1">
      <alignment horizontal="left" vertical="center" wrapText="1"/>
    </xf>
    <xf numFmtId="49" fontId="3" fillId="0" borderId="0" xfId="0" applyNumberFormat="1" applyFont="1" applyBorder="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5" fillId="0" borderId="0" xfId="0" applyFont="1" applyBorder="1" applyAlignment="1">
      <alignment horizontal="left" vertical="center" wrapText="1"/>
    </xf>
    <xf numFmtId="0" fontId="4" fillId="0" borderId="0" xfId="0" applyFont="1" applyAlignment="1">
      <alignment wrapText="1"/>
    </xf>
    <xf numFmtId="0" fontId="5" fillId="0" borderId="0" xfId="0" applyFont="1" applyAlignment="1">
      <alignment horizont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wrapText="1"/>
    </xf>
    <xf numFmtId="0" fontId="4" fillId="0" borderId="0" xfId="0" applyFont="1" applyAlignment="1">
      <alignment horizontal="center" wrapText="1"/>
    </xf>
    <xf numFmtId="49" fontId="5" fillId="0" borderId="0" xfId="0" applyNumberFormat="1" applyFont="1" applyBorder="1" applyAlignment="1">
      <alignment horizontal="left" vertical="center" wrapText="1"/>
    </xf>
    <xf numFmtId="49" fontId="5" fillId="0" borderId="0" xfId="0" applyNumberFormat="1" applyFont="1" applyBorder="1" applyAlignment="1">
      <alignment horizontal="center" vertical="center" wrapText="1"/>
    </xf>
    <xf numFmtId="0" fontId="4" fillId="0" borderId="0" xfId="0" applyFont="1"/>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46"/>
  <sheetViews>
    <sheetView tabSelected="1" topLeftCell="B1" zoomScaleNormal="100" workbookViewId="0">
      <selection activeCell="D4" sqref="D4"/>
    </sheetView>
  </sheetViews>
  <sheetFormatPr defaultColWidth="8.85546875" defaultRowHeight="15.75" x14ac:dyDescent="0.25"/>
  <cols>
    <col min="1" max="1" width="36.7109375" style="1" customWidth="1"/>
    <col min="2" max="2" width="23.7109375" style="3" customWidth="1"/>
    <col min="3" max="3" width="17.5703125" style="3" customWidth="1"/>
    <col min="4" max="4" width="60.28515625" style="1" customWidth="1"/>
    <col min="5" max="5" width="8.85546875" style="1"/>
    <col min="6" max="16384" width="8.85546875" style="2"/>
  </cols>
  <sheetData>
    <row r="1" spans="1:4" ht="30" customHeight="1" x14ac:dyDescent="0.25">
      <c r="A1" s="4" t="s">
        <v>4</v>
      </c>
      <c r="B1" s="5" t="s">
        <v>0</v>
      </c>
      <c r="C1" s="5" t="s">
        <v>1</v>
      </c>
      <c r="D1" s="4" t="s">
        <v>3</v>
      </c>
    </row>
    <row r="2" spans="1:4" ht="30" customHeight="1" x14ac:dyDescent="0.25">
      <c r="A2" s="6" t="s">
        <v>11</v>
      </c>
      <c r="B2" s="7" t="s">
        <v>10</v>
      </c>
      <c r="C2" s="7">
        <v>36975</v>
      </c>
      <c r="D2" s="8"/>
    </row>
    <row r="3" spans="1:4" ht="30" customHeight="1" x14ac:dyDescent="0.25">
      <c r="A3" s="6" t="s">
        <v>98</v>
      </c>
      <c r="B3" s="7" t="s">
        <v>70</v>
      </c>
      <c r="C3" s="7"/>
      <c r="D3" s="6"/>
    </row>
    <row r="4" spans="1:4" ht="30" customHeight="1" x14ac:dyDescent="0.25">
      <c r="A4" s="9" t="s">
        <v>47</v>
      </c>
      <c r="B4" s="10" t="s">
        <v>55</v>
      </c>
      <c r="C4" s="7">
        <v>8323102</v>
      </c>
      <c r="D4" s="8"/>
    </row>
    <row r="5" spans="1:4" ht="310.5" customHeight="1" x14ac:dyDescent="0.25">
      <c r="A5" s="6" t="s">
        <v>65</v>
      </c>
      <c r="B5" s="11" t="s">
        <v>64</v>
      </c>
      <c r="C5" s="11" t="s">
        <v>54</v>
      </c>
      <c r="D5" s="8" t="s">
        <v>97</v>
      </c>
    </row>
    <row r="6" spans="1:4" ht="30" customHeight="1" x14ac:dyDescent="0.25">
      <c r="A6" s="6" t="s">
        <v>20</v>
      </c>
      <c r="B6" s="7" t="s">
        <v>19</v>
      </c>
      <c r="C6" s="7" t="s">
        <v>18</v>
      </c>
      <c r="D6" s="8" t="s">
        <v>99</v>
      </c>
    </row>
    <row r="7" spans="1:4" ht="30" customHeight="1" x14ac:dyDescent="0.25">
      <c r="A7" s="9" t="s">
        <v>48</v>
      </c>
      <c r="B7" s="10" t="s">
        <v>55</v>
      </c>
      <c r="C7" s="7" t="s">
        <v>49</v>
      </c>
      <c r="D7" s="8"/>
    </row>
    <row r="8" spans="1:4" ht="30" customHeight="1" x14ac:dyDescent="0.25">
      <c r="A8" s="6" t="s">
        <v>8</v>
      </c>
      <c r="B8" s="7" t="s">
        <v>7</v>
      </c>
      <c r="C8" s="7">
        <v>23857.9</v>
      </c>
      <c r="D8" s="8" t="s">
        <v>100</v>
      </c>
    </row>
    <row r="9" spans="1:4" ht="30" customHeight="1" x14ac:dyDescent="0.25">
      <c r="A9" s="6" t="s">
        <v>30</v>
      </c>
      <c r="B9" s="7" t="s">
        <v>19</v>
      </c>
      <c r="C9" s="7" t="s">
        <v>25</v>
      </c>
      <c r="D9" s="8"/>
    </row>
    <row r="10" spans="1:4" ht="30" customHeight="1" x14ac:dyDescent="0.25">
      <c r="A10" s="9" t="s">
        <v>52</v>
      </c>
      <c r="B10" s="10" t="s">
        <v>55</v>
      </c>
      <c r="C10" s="7" t="s">
        <v>54</v>
      </c>
      <c r="D10" s="8"/>
    </row>
    <row r="11" spans="1:4" ht="30" customHeight="1" x14ac:dyDescent="0.25">
      <c r="A11" s="6" t="s">
        <v>32</v>
      </c>
      <c r="B11" s="12" t="s">
        <v>31</v>
      </c>
      <c r="C11" s="12" t="s">
        <v>33</v>
      </c>
      <c r="D11" s="8" t="s">
        <v>101</v>
      </c>
    </row>
    <row r="12" spans="1:4" ht="30" customHeight="1" x14ac:dyDescent="0.25">
      <c r="A12" s="6" t="s">
        <v>23</v>
      </c>
      <c r="B12" s="7" t="s">
        <v>24</v>
      </c>
      <c r="C12" s="7" t="s">
        <v>26</v>
      </c>
      <c r="D12" s="8" t="s">
        <v>107</v>
      </c>
    </row>
    <row r="13" spans="1:4" ht="30" customHeight="1" x14ac:dyDescent="0.25">
      <c r="A13" s="6" t="s">
        <v>21</v>
      </c>
      <c r="B13" s="7" t="s">
        <v>9</v>
      </c>
      <c r="C13" s="7">
        <v>44160</v>
      </c>
      <c r="D13" s="8"/>
    </row>
    <row r="14" spans="1:4" ht="30" customHeight="1" x14ac:dyDescent="0.25">
      <c r="A14" s="13" t="s">
        <v>39</v>
      </c>
      <c r="B14" s="7" t="s">
        <v>96</v>
      </c>
      <c r="C14" s="7" t="s">
        <v>61</v>
      </c>
      <c r="D14" s="8"/>
    </row>
    <row r="15" spans="1:4" ht="30" customHeight="1" x14ac:dyDescent="0.25">
      <c r="A15" s="13" t="s">
        <v>35</v>
      </c>
      <c r="B15" s="7" t="s">
        <v>44</v>
      </c>
      <c r="C15" s="7" t="s">
        <v>54</v>
      </c>
      <c r="D15" s="8"/>
    </row>
    <row r="16" spans="1:4" ht="30" customHeight="1" x14ac:dyDescent="0.25">
      <c r="A16" s="13" t="s">
        <v>43</v>
      </c>
      <c r="B16" s="7" t="s">
        <v>46</v>
      </c>
      <c r="C16" s="7" t="s">
        <v>54</v>
      </c>
      <c r="D16" s="8" t="s">
        <v>102</v>
      </c>
    </row>
    <row r="17" spans="1:4" ht="30" customHeight="1" x14ac:dyDescent="0.25">
      <c r="A17" s="13" t="s">
        <v>36</v>
      </c>
      <c r="B17" s="7" t="s">
        <v>45</v>
      </c>
      <c r="C17" s="7" t="s">
        <v>54</v>
      </c>
      <c r="D17" s="8"/>
    </row>
    <row r="18" spans="1:4" ht="39" customHeight="1" x14ac:dyDescent="0.25">
      <c r="A18" s="6" t="s">
        <v>22</v>
      </c>
      <c r="B18" s="7" t="s">
        <v>19</v>
      </c>
      <c r="C18" s="7" t="s">
        <v>29</v>
      </c>
      <c r="D18" s="8" t="s">
        <v>103</v>
      </c>
    </row>
    <row r="19" spans="1:4" ht="99.75" customHeight="1" x14ac:dyDescent="0.25">
      <c r="A19" s="9" t="s">
        <v>50</v>
      </c>
      <c r="B19" s="10" t="s">
        <v>55</v>
      </c>
      <c r="C19" s="14">
        <v>8433020</v>
      </c>
      <c r="D19" s="8"/>
    </row>
    <row r="20" spans="1:4" ht="99" customHeight="1" x14ac:dyDescent="0.25">
      <c r="A20" s="13" t="s">
        <v>42</v>
      </c>
      <c r="B20" s="7" t="s">
        <v>96</v>
      </c>
      <c r="C20" s="7" t="s">
        <v>63</v>
      </c>
      <c r="D20" s="8"/>
    </row>
    <row r="21" spans="1:4" ht="40.5" customHeight="1" x14ac:dyDescent="0.25">
      <c r="A21" s="15" t="s">
        <v>71</v>
      </c>
      <c r="B21" s="16" t="s">
        <v>72</v>
      </c>
      <c r="C21" s="16"/>
      <c r="D21" s="15" t="s">
        <v>73</v>
      </c>
    </row>
    <row r="22" spans="1:4" ht="30" customHeight="1" x14ac:dyDescent="0.25">
      <c r="A22" s="9" t="s">
        <v>51</v>
      </c>
      <c r="B22" s="10" t="s">
        <v>55</v>
      </c>
      <c r="C22" s="7" t="s">
        <v>54</v>
      </c>
      <c r="D22" s="8"/>
    </row>
    <row r="23" spans="1:4" ht="30" customHeight="1" x14ac:dyDescent="0.25">
      <c r="A23" s="13" t="s">
        <v>37</v>
      </c>
      <c r="B23" s="7" t="s">
        <v>96</v>
      </c>
      <c r="C23" s="7" t="s">
        <v>60</v>
      </c>
      <c r="D23" s="8"/>
    </row>
    <row r="24" spans="1:4" ht="30" customHeight="1" x14ac:dyDescent="0.25">
      <c r="A24" s="13" t="s">
        <v>38</v>
      </c>
      <c r="B24" s="7" t="s">
        <v>96</v>
      </c>
      <c r="C24" s="7" t="s">
        <v>59</v>
      </c>
      <c r="D24" s="8"/>
    </row>
    <row r="25" spans="1:4" ht="30" customHeight="1" x14ac:dyDescent="0.25">
      <c r="A25" s="9" t="s">
        <v>53</v>
      </c>
      <c r="B25" s="10" t="s">
        <v>55</v>
      </c>
      <c r="C25" s="7" t="s">
        <v>54</v>
      </c>
      <c r="D25" s="8"/>
    </row>
    <row r="26" spans="1:4" ht="30" customHeight="1" x14ac:dyDescent="0.25">
      <c r="A26" s="15" t="s">
        <v>104</v>
      </c>
      <c r="B26" s="16" t="s">
        <v>105</v>
      </c>
      <c r="C26" s="16"/>
      <c r="D26" s="15" t="s">
        <v>106</v>
      </c>
    </row>
    <row r="27" spans="1:4" ht="30" customHeight="1" x14ac:dyDescent="0.25">
      <c r="A27" s="15" t="s">
        <v>76</v>
      </c>
      <c r="B27" s="16" t="s">
        <v>77</v>
      </c>
      <c r="C27" s="16" t="s">
        <v>78</v>
      </c>
      <c r="D27" s="15" t="s">
        <v>95</v>
      </c>
    </row>
    <row r="28" spans="1:4" ht="31.5" x14ac:dyDescent="0.25">
      <c r="A28" s="15" t="s">
        <v>87</v>
      </c>
      <c r="B28" s="16" t="s">
        <v>85</v>
      </c>
      <c r="C28" s="16" t="s">
        <v>54</v>
      </c>
      <c r="D28" s="15" t="s">
        <v>86</v>
      </c>
    </row>
    <row r="29" spans="1:4" x14ac:dyDescent="0.25">
      <c r="A29" s="6" t="s">
        <v>28</v>
      </c>
      <c r="B29" s="7" t="s">
        <v>24</v>
      </c>
      <c r="C29" s="7" t="s">
        <v>27</v>
      </c>
      <c r="D29" s="8"/>
    </row>
    <row r="30" spans="1:4" ht="31.5" x14ac:dyDescent="0.25">
      <c r="A30" s="13" t="s">
        <v>41</v>
      </c>
      <c r="B30" s="7" t="s">
        <v>96</v>
      </c>
      <c r="C30" s="7" t="s">
        <v>62</v>
      </c>
      <c r="D30" s="8"/>
    </row>
    <row r="31" spans="1:4" x14ac:dyDescent="0.25">
      <c r="A31" s="6" t="s">
        <v>15</v>
      </c>
      <c r="B31" s="7" t="s">
        <v>14</v>
      </c>
      <c r="C31" s="7" t="s">
        <v>16</v>
      </c>
      <c r="D31" s="8"/>
    </row>
    <row r="32" spans="1:4" x14ac:dyDescent="0.25">
      <c r="A32" s="6" t="s">
        <v>6</v>
      </c>
      <c r="B32" s="7" t="s">
        <v>5</v>
      </c>
      <c r="C32" s="7">
        <v>73219</v>
      </c>
      <c r="D32" s="8"/>
    </row>
    <row r="33" spans="1:4" x14ac:dyDescent="0.25">
      <c r="A33" s="6" t="s">
        <v>12</v>
      </c>
      <c r="B33" s="7" t="s">
        <v>9</v>
      </c>
      <c r="C33" s="7">
        <v>82320</v>
      </c>
      <c r="D33" s="8"/>
    </row>
    <row r="34" spans="1:4" x14ac:dyDescent="0.25">
      <c r="A34" s="15" t="s">
        <v>79</v>
      </c>
      <c r="B34" s="16" t="s">
        <v>80</v>
      </c>
      <c r="C34" s="16" t="s">
        <v>81</v>
      </c>
      <c r="D34" s="15"/>
    </row>
    <row r="35" spans="1:4" x14ac:dyDescent="0.25">
      <c r="A35" s="6" t="s">
        <v>68</v>
      </c>
      <c r="B35" s="7" t="s">
        <v>69</v>
      </c>
      <c r="C35" s="7" t="s">
        <v>54</v>
      </c>
      <c r="D35" s="6"/>
    </row>
    <row r="36" spans="1:4" ht="31.5" x14ac:dyDescent="0.25">
      <c r="A36" s="17" t="s">
        <v>56</v>
      </c>
      <c r="B36" s="10" t="s">
        <v>55</v>
      </c>
      <c r="C36" s="7" t="s">
        <v>54</v>
      </c>
      <c r="D36" s="8"/>
    </row>
    <row r="37" spans="1:4" x14ac:dyDescent="0.25">
      <c r="A37" s="6" t="s">
        <v>17</v>
      </c>
      <c r="B37" s="7" t="s">
        <v>13</v>
      </c>
      <c r="C37" s="7"/>
      <c r="D37" s="8"/>
    </row>
    <row r="38" spans="1:4" ht="63" x14ac:dyDescent="0.25">
      <c r="A38" s="15" t="s">
        <v>74</v>
      </c>
      <c r="B38" s="16" t="s">
        <v>75</v>
      </c>
      <c r="C38" s="16" t="s">
        <v>54</v>
      </c>
      <c r="D38" s="15" t="s">
        <v>94</v>
      </c>
    </row>
    <row r="39" spans="1:4" x14ac:dyDescent="0.25">
      <c r="A39" s="6" t="s">
        <v>66</v>
      </c>
      <c r="B39" s="7" t="s">
        <v>67</v>
      </c>
      <c r="C39" s="7" t="s">
        <v>54</v>
      </c>
      <c r="D39" s="6"/>
    </row>
    <row r="40" spans="1:4" x14ac:dyDescent="0.25">
      <c r="A40" s="15" t="s">
        <v>91</v>
      </c>
      <c r="B40" s="16" t="s">
        <v>92</v>
      </c>
      <c r="C40" s="16" t="s">
        <v>54</v>
      </c>
      <c r="D40" s="15" t="s">
        <v>93</v>
      </c>
    </row>
    <row r="41" spans="1:4" x14ac:dyDescent="0.25">
      <c r="A41" s="15" t="s">
        <v>88</v>
      </c>
      <c r="B41" s="16" t="s">
        <v>19</v>
      </c>
      <c r="C41" s="17">
        <v>89640</v>
      </c>
      <c r="D41" s="15"/>
    </row>
    <row r="42" spans="1:4" ht="31.5" x14ac:dyDescent="0.25">
      <c r="A42" s="15" t="s">
        <v>89</v>
      </c>
      <c r="B42" s="16" t="s">
        <v>44</v>
      </c>
      <c r="C42" s="16" t="s">
        <v>54</v>
      </c>
      <c r="D42" s="15" t="s">
        <v>90</v>
      </c>
    </row>
    <row r="43" spans="1:4" ht="90" x14ac:dyDescent="0.25">
      <c r="A43" s="6" t="s">
        <v>57</v>
      </c>
      <c r="B43" s="10" t="s">
        <v>55</v>
      </c>
      <c r="C43" s="7" t="s">
        <v>54</v>
      </c>
      <c r="D43" s="8"/>
    </row>
    <row r="44" spans="1:4" x14ac:dyDescent="0.25">
      <c r="A44" s="15" t="s">
        <v>82</v>
      </c>
      <c r="B44" s="16" t="s">
        <v>83</v>
      </c>
      <c r="C44" s="16" t="s">
        <v>54</v>
      </c>
      <c r="D44" s="15" t="s">
        <v>84</v>
      </c>
    </row>
    <row r="45" spans="1:4" ht="31.5" x14ac:dyDescent="0.25">
      <c r="A45" s="6" t="s">
        <v>34</v>
      </c>
      <c r="B45" s="10" t="s">
        <v>55</v>
      </c>
      <c r="C45" s="7">
        <v>8338001</v>
      </c>
      <c r="D45" s="8"/>
    </row>
    <row r="46" spans="1:4" x14ac:dyDescent="0.25">
      <c r="A46" s="13" t="s">
        <v>40</v>
      </c>
      <c r="B46" s="7" t="s">
        <v>96</v>
      </c>
      <c r="C46" s="7" t="s">
        <v>58</v>
      </c>
      <c r="D46" s="8"/>
    </row>
  </sheetData>
  <sortState ref="A2:D46">
    <sortCondition ref="A2"/>
  </sortState>
  <phoneticPr fontId="1" type="noConversion"/>
  <pageMargins left="0.75" right="0.75" top="1" bottom="1" header="0.3" footer="0.3"/>
  <pageSetup scale="70" orientation="landscape" r:id="rId1"/>
  <rowBreaks count="2" manualBreakCount="2">
    <brk id="13" max="3" man="1"/>
    <brk id="29" max="3" man="1"/>
  </rowBreak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ColWidth="8.85546875" defaultRowHeight="15" x14ac:dyDescent="0.25"/>
  <sheetData/>
  <pageMargins left="0.75" right="0.75" top="1" bottom="1" header="0.3" footer="0.3"/>
  <pageSetup orientation="portrait" horizontalDpi="4294967295" verticalDpi="4294967295"/>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ColWidth="8.85546875" defaultRowHeight="15" x14ac:dyDescent="0.25"/>
  <sheetData/>
  <pageMargins left="0.75" right="0.75" top="1" bottom="1" header="0.3" footer="0.3"/>
  <pageSetup orientation="portrait" horizontalDpi="4294967295" verticalDpi="4294967295"/>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P1"/>
  <sheetViews>
    <sheetView workbookViewId="0">
      <selection activeCell="P1" sqref="P1"/>
    </sheetView>
  </sheetViews>
  <sheetFormatPr defaultColWidth="8.85546875" defaultRowHeight="15" x14ac:dyDescent="0.25"/>
  <sheetData>
    <row r="1" spans="1:16" x14ac:dyDescent="0.25">
      <c r="A1" t="e">
        <f>IF(Sheet1!1:1,"AAAAAH384QA=",0)</f>
        <v>#VALUE!</v>
      </c>
      <c r="B1" t="e">
        <f>AND(Sheet1!A1,"AAAAAH384QE=")</f>
        <v>#VALUE!</v>
      </c>
      <c r="C1" t="e">
        <f>AND(Sheet1!B1,"AAAAAH384QI=")</f>
        <v>#VALUE!</v>
      </c>
      <c r="D1" t="e">
        <f>AND(Sheet1!C1,"AAAAAH384QM=")</f>
        <v>#VALUE!</v>
      </c>
      <c r="E1" t="e">
        <f>AND(Sheet1!D1,"AAAAAH384QQ=")</f>
        <v>#VALUE!</v>
      </c>
      <c r="F1" t="e">
        <f>IF(Sheet1!A:A,"AAAAAH384QU=",0)</f>
        <v>#VALUE!</v>
      </c>
      <c r="G1" t="e">
        <f>IF(Sheet1!B:B,"AAAAAH384QY=",0)</f>
        <v>#VALUE!</v>
      </c>
      <c r="H1" t="e">
        <f>IF(Sheet1!C:C,"AAAAAH384Qc=",0)</f>
        <v>#VALUE!</v>
      </c>
      <c r="I1" t="e">
        <f>IF(Sheet1!D:D,"AAAAAH384Qg=",0)</f>
        <v>#VALUE!</v>
      </c>
      <c r="J1">
        <f>IF(Sheet2!1:1,"AAAAAH384Qk=",0)</f>
        <v>0</v>
      </c>
      <c r="K1" t="e">
        <f>AND(Sheet2!A1,"AAAAAH384Qo=")</f>
        <v>#VALUE!</v>
      </c>
      <c r="L1">
        <f>IF(Sheet2!A:A,"AAAAAH384Qs=",0)</f>
        <v>0</v>
      </c>
      <c r="M1">
        <f>IF(Sheet3!1:1,"AAAAAH384Qw=",0)</f>
        <v>0</v>
      </c>
      <c r="N1" t="e">
        <f>AND(Sheet3!A1,"AAAAAH384Q0=")</f>
        <v>#VALUE!</v>
      </c>
      <c r="O1">
        <f>IF(Sheet3!A:A,"AAAAAH384Q4=",0)</f>
        <v>0</v>
      </c>
      <c r="P1" t="s">
        <v>2</v>
      </c>
    </row>
  </sheetData>
  <pageMargins left="0.75" right="0.75" top="1" bottom="1" header="0.3" footer="0.3"/>
  <pageSetup orientation="portrait" horizontalDpi="4294967295" verticalDpi="429496729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2016-07-28T16:59:53Z</dcterms:created>
  <dcterms:modified xsi:type="dcterms:W3CDTF">2018-11-12T15:26:17Z</dcterms:modified>
</cp:coreProperties>
</file>