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codeName="ThisWorkbook" autoCompressPictures="0"/>
  <mc:AlternateContent xmlns:mc="http://schemas.openxmlformats.org/markup-compatibility/2006">
    <mc:Choice Requires="x15">
      <x15ac:absPath xmlns:x15ac="http://schemas.microsoft.com/office/spreadsheetml/2010/11/ac" url="G:\My Drive\Editorial_revise_me\58297\R2\"/>
    </mc:Choice>
  </mc:AlternateContent>
  <xr:revisionPtr revIDLastSave="0" documentId="13_ncr:1_{06A6B129-D04B-4F6F-9D0E-B2285C27A241}" xr6:coauthVersionLast="34" xr6:coauthVersionMax="34" xr10:uidLastSave="{00000000-0000-0000-0000-000000000000}"/>
  <bookViews>
    <workbookView xWindow="0" yWindow="0" windowWidth="21570" windowHeight="6120" xr2:uid="{00000000-000D-0000-FFFF-FFFF00000000}"/>
  </bookViews>
  <sheets>
    <sheet name="Sheet1" sheetId="1" r:id="rId1"/>
    <sheet name="Sheet2" sheetId="2" r:id="rId2"/>
    <sheet name="Sheet3" sheetId="3" r:id="rId3"/>
    <sheet name="DV-IDENTITY-0" sheetId="4" state="veryHidden" r:id="rId4"/>
  </sheet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sharedStrings.xml><?xml version="1.0" encoding="utf-8"?>
<sst xmlns="http://schemas.openxmlformats.org/spreadsheetml/2006/main" count="169" uniqueCount="127">
  <si>
    <t>Company</t>
  </si>
  <si>
    <t>Catalog Number</t>
  </si>
  <si>
    <t>AAAAAH384Q8=</t>
  </si>
  <si>
    <t>Comments</t>
  </si>
  <si>
    <t>Name</t>
  </si>
  <si>
    <t xml:space="preserve">Accutase </t>
  </si>
  <si>
    <t>DMEM/F-12</t>
  </si>
  <si>
    <t xml:space="preserve">Matrigel </t>
  </si>
  <si>
    <t>Corning</t>
  </si>
  <si>
    <t>Y27632</t>
  </si>
  <si>
    <t>Axon</t>
  </si>
  <si>
    <t>4i hiPSC culture</t>
  </si>
  <si>
    <t>KnockOut DMEM</t>
  </si>
  <si>
    <t>KnockOut Serum Replacement</t>
  </si>
  <si>
    <t>Penicillin-Streptomycin-Glutamine (100x)</t>
  </si>
  <si>
    <t>MEM Non-Essential Amino Acids Solution (100x)</t>
  </si>
  <si>
    <t>Insulin from bovine pancreas</t>
  </si>
  <si>
    <t>Thermofisher</t>
  </si>
  <si>
    <t>A1286101</t>
  </si>
  <si>
    <t>10828028</t>
  </si>
  <si>
    <t>10378016</t>
  </si>
  <si>
    <t xml:space="preserve">11140050 </t>
  </si>
  <si>
    <t>Sigma-Aldrich</t>
  </si>
  <si>
    <t>PeproTech</t>
  </si>
  <si>
    <t>300-05</t>
  </si>
  <si>
    <t>4114-TC</t>
  </si>
  <si>
    <t>R&amp;D Systems</t>
  </si>
  <si>
    <t>100-21</t>
  </si>
  <si>
    <t>Tocris</t>
  </si>
  <si>
    <t>1496</t>
  </si>
  <si>
    <t>Pluronic F-127</t>
  </si>
  <si>
    <t>hPGCLC culture</t>
  </si>
  <si>
    <t>P2443</t>
  </si>
  <si>
    <t>Glasgow’s MEM</t>
  </si>
  <si>
    <t>CHIR99021</t>
  </si>
  <si>
    <t>PD0325901</t>
  </si>
  <si>
    <t>BIRB796</t>
  </si>
  <si>
    <t>SP600125</t>
  </si>
  <si>
    <t xml:space="preserve">AggreWell400 </t>
  </si>
  <si>
    <t>1683</t>
  </si>
  <si>
    <t>Sodium pyruvate (100 mM)</t>
  </si>
  <si>
    <t>Penicillin-Streptomycin (100x)</t>
  </si>
  <si>
    <t xml:space="preserve">11710035 </t>
  </si>
  <si>
    <t>11360070</t>
  </si>
  <si>
    <t>30-002-CI</t>
  </si>
  <si>
    <t>L-Ascorbic acid</t>
  </si>
  <si>
    <t>M3148</t>
  </si>
  <si>
    <t>A4544</t>
  </si>
  <si>
    <t>314-BP</t>
  </si>
  <si>
    <t>300-07</t>
  </si>
  <si>
    <t>AF-100-15</t>
  </si>
  <si>
    <t>Low attachment plate</t>
  </si>
  <si>
    <t>Embryoid Body Dissociation Kit</t>
  </si>
  <si>
    <t>Miltenyi Biotec</t>
  </si>
  <si>
    <t>130-096-348</t>
  </si>
  <si>
    <t>ab134399</t>
  </si>
  <si>
    <t>abcam</t>
  </si>
  <si>
    <t xml:space="preserve">Anti-CD38 antibody conjugated to APC </t>
  </si>
  <si>
    <t>21041-025</t>
  </si>
  <si>
    <t>Innovative cell technologies</t>
  </si>
  <si>
    <t>AT104-500</t>
  </si>
  <si>
    <t>I1882-100MG</t>
  </si>
  <si>
    <t>1386</t>
  </si>
  <si>
    <t>27845</t>
  </si>
  <si>
    <t>2-Mercaptoethanol</t>
  </si>
  <si>
    <t>3471</t>
  </si>
  <si>
    <t>352340</t>
  </si>
  <si>
    <t>352070</t>
  </si>
  <si>
    <t xml:space="preserve">Immunohistochemical staining </t>
  </si>
  <si>
    <t xml:space="preserve">BLOXALL Blocking Solution </t>
  </si>
  <si>
    <t>VECTOR</t>
  </si>
  <si>
    <t>SP-6000</t>
  </si>
  <si>
    <t>MP-7405</t>
  </si>
  <si>
    <t>Normal Horse serum</t>
  </si>
  <si>
    <t>Santa Cruz</t>
  </si>
  <si>
    <t>SC-8629</t>
  </si>
  <si>
    <t xml:space="preserve">ImmPRESS Reagent Anti-Goat IgG </t>
  </si>
  <si>
    <t>SK-4105</t>
  </si>
  <si>
    <t>Isolating hPGCLC</t>
  </si>
  <si>
    <t>ImmPACT DAB</t>
  </si>
  <si>
    <t>OCT-3/4 Antibody</t>
  </si>
  <si>
    <t>Permount</t>
  </si>
  <si>
    <t xml:space="preserve">Vari-Mix Platform Rocker </t>
  </si>
  <si>
    <t>M79735Q</t>
  </si>
  <si>
    <t>SP15-100</t>
  </si>
  <si>
    <t>mTeSR1</t>
  </si>
  <si>
    <t>STEMCELL Technologies</t>
  </si>
  <si>
    <t>Thermo Fisher Scientific</t>
  </si>
  <si>
    <t>85850</t>
  </si>
  <si>
    <t>Reconstitute by adding 5X Supplement to Basal Medium. The reconstituted medium can be stored at 4 °C for up to 
4 weeks without affecting cell culture performance.</t>
  </si>
  <si>
    <t>CryoStor CS10</t>
  </si>
  <si>
    <t>07930</t>
  </si>
  <si>
    <t>Store at 4 °C.</t>
  </si>
  <si>
    <t>Pore size = 40 μm.</t>
  </si>
  <si>
    <t xml:space="preserve">Aliquot Matrigel at the volume indicated by the manufacturer (about 200 μL). Use cold tubes. Store at -80 °C </t>
  </si>
  <si>
    <t>Dilute 5 mg Y27632 (MW 320.26) with 312.2 μL water to prepare 50 mM Y27632 stock solution. Sterilize by filtration (0.22 μm). Aliquot 20 μL/tube x 15 tubes and store at -20 °C.</t>
  </si>
  <si>
    <t>Aliquot 40 mL/tube x 12 tubes and store at -20 °C.</t>
  </si>
  <si>
    <t>Add 0.1 mL glacial acetic acid to 10 mL water. Sterilize by filtration (0.22 um). Dilute 100 mg insulin lyophilized powder with cold 10 mL the acidified water to make 10 mg/mL stock solution. Aliquot 650 μL/tube x 15 tubes and store at -80 °C.</t>
  </si>
  <si>
    <t>Reconstitute 25 mg CHIR99021 (MW 465.34) with 1791 μL DMSO to make 30 mM CHIR99021 stock solution. Aliquot 50 μL/tube x 35 tubes and store at -20 °C.</t>
  </si>
  <si>
    <t>Reconstitute 5 mg PD0325901 (MW 482.19) with 1037 μL DMSO to make 10 mM PD0325901 stock solution. Aliquot 50 μL/tube x 20 tubes and store at -20 °C.</t>
  </si>
  <si>
    <t>Reconstitute 10 mg BIRB796 (MW 527.66) with 948 μL DMSO to make 20 mM BIRB796 stock solution. Aliquot 50 μL/tube x 18 tubes and store at -20 °C.</t>
  </si>
  <si>
    <t>Reconstitute 10 mg SP600125 (MW220.23) with 908 μL DMSO to make 50 mM SP600125 stock solution. Aliquot 50 μL/tube x 18 tubes and store at -20 °C.</t>
  </si>
  <si>
    <t>Reconstitute 5 g Pluronic F-127 in 100 mL water to make 5%(w/v) Pluronic F127 stock solution. Sterilize by filtration (0.22 um). Aliqout 50 mL/tube x 2 tubes and store at r.t.</t>
  </si>
  <si>
    <t>Dilute 350 μL 2-Mercaptoethanol (14.3 M) in 9.65 mL PBS(-) to make 500 mM 2-Mercaptoethanol stock solution . Store at 4 °C.</t>
  </si>
  <si>
    <t>Reconstitute 400 mg L-Ascorbic acid with 20 mL water to make 20 mg/mL L-Ascorbic acid stock solution. Sterilize by filtration (0.22 um). Aliquot 500 μL/tube x 40 tubes and store at -20 °C.</t>
  </si>
  <si>
    <t>4i basal medium</t>
  </si>
  <si>
    <t>hPGCLC basal medium</t>
  </si>
  <si>
    <t>Mix the following reagents to make hPGCLC basal medium.
500 mL of Glasgow’s MEM
75 mL of KnockOut Serum Replacement
6 mL of MEM Non-Essential Amino Acids Solution (100x)
6 mL of 100 mM Sodium pyruvate
6 mL of Penicillin-Streptomycin (x100)
Aliquots 40 mL/tube and store at -20 °C.</t>
  </si>
  <si>
    <t>human LIF</t>
  </si>
  <si>
    <t>human FGF2</t>
  </si>
  <si>
    <t>human TGF-β1</t>
  </si>
  <si>
    <t>Mix the following reagents to make 4i basal medium.
500 mL of KnockOut DMEM
100 mL of KnockOut Serum Replacement
6 mL of Penicillin-Streptomycin-Glutamine (100x)
6 mL of MEM Non-Essential Amino Acids Solution (100x)
650 µL of 10 mg/mL Insulin from bovine pancreas
40 µL of 250 µg/mL human LIF 
20 µl of 200 µg/ml human FGF2 
4 µl of 250 µg/ml human TGF-β1
Aliquots 40 ml/tube and store at -80 °C.</t>
  </si>
  <si>
    <t xml:space="preserve">Cell strainer </t>
  </si>
  <si>
    <t xml:space="preserve">50 ml polypropylene conical tube </t>
  </si>
  <si>
    <t xml:space="preserve">Reconstitute 1 mg human FGF2 with 5 mL PBS(-) to make 200 μg/mL human FGF2 stock solution. Aliquot 100 μL/tube x 50 tubes and store at -80 °C. </t>
  </si>
  <si>
    <t xml:space="preserve">Reconstitite 50 μg with 50 μL of 10 mM Citric Acid (pH 3.0). Add 150 μL of 0.1% bovine serum albumin in PBS(-) to make 250 μg/mL human TGF-β1 stock solution. Aliquot 4 μL/tube x 50 tubes and store at -80 °C. </t>
  </si>
  <si>
    <t xml:space="preserve">Reconstitute 1 mg recombinant human BMP4 with 10 mL of 4mM HCl aq. to make 100 μg/mL recombinant human BMP4 stock solution. Aliquot 250 μL/tube x 40 tubes and store at -80 °C. </t>
  </si>
  <si>
    <t xml:space="preserve">Reconstitute 250 μg human SCF with 500 μL of 0.1% bovine serum albumin in PBS(-) to make 500 μg/mL human SCF stock solution.  Aliquot 35 μL/tube x 14 tubes and store at -80 °C. </t>
  </si>
  <si>
    <t xml:space="preserve">Reconstitute 1 mg human EGF with 1 mL of 0.1% bovine serum albumin in PBS(-) to make 1 mg/mL human EGF stock solution. Aliqot 100 μL/tube x 10 tubes. Dilute 100 μL of 1 mg/ml human EGF stock solution with 300 μL of  0.1% bovine serum albumin in PBS(-) to make 250 μg/mL humanEGF stock solution. Aliquot 20 μL/tube x 20 tubes. Store at -80 °C. </t>
  </si>
  <si>
    <t>Reconstitute 250 μg human LIF with 250 μL water. Add 750 μL of 0.1% bovine serum albumin in PBS(-) to make 250 μg/mL human LIF stock solution. Specific activity of this product is &gt;10,000 units/μg. Aliquot 40 ul/tube x 25 tubes and store at -80 °C.</t>
  </si>
  <si>
    <t>Mounting medium</t>
  </si>
  <si>
    <t>Microwell plate</t>
  </si>
  <si>
    <t>Cell dissociation enzyme; aliquot 40 mL/tube x 12 tubes and store at -20 °C.</t>
  </si>
  <si>
    <t>Primed pluripotency hiPSC culture</t>
  </si>
  <si>
    <t>Recombinant human BMP4</t>
  </si>
  <si>
    <t>Human SCF</t>
  </si>
  <si>
    <t>Human EGF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</si>
</sst>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1"/>
      <color rgb="FFFF0000"/>
      <name val="Calibri"/>
      <family val="2"/>
      <scheme val="minor"/>
    </font>
    <font>
      <sz val="12"/>
      <color rgb="FFFF0000"/>
      <name val="Calibri"/>
      <family val="2"/>
      <scheme val="minor"/>
    </font>
    <font>
      <sz val="12"/>
      <name val="Calibri"/>
      <family val="2"/>
      <scheme val="minor"/>
    </font>
    <font>
      <sz val="11"/>
      <name val="Calibri"/>
      <family val="2"/>
      <scheme val="minor"/>
    </font>
    <font>
      <sz val="12"/>
      <color rgb="FFC00000"/>
      <name val="Calibri"/>
      <family val="2"/>
      <scheme val="minor"/>
    </font>
    <font>
      <sz val="11"/>
      <color rgb="FFC00000"/>
      <name val="Calibri"/>
      <family val="2"/>
      <scheme val="minor"/>
    </font>
    <font>
      <u/>
      <sz val="11"/>
      <color theme="10"/>
      <name val="Calibri"/>
      <family val="2"/>
      <scheme val="minor"/>
    </font>
    <font>
      <u/>
      <sz val="11"/>
      <color theme="11"/>
      <name val="Calibri"/>
      <family val="2"/>
      <scheme val="minor"/>
    </font>
    <font>
      <sz val="12"/>
      <color theme="5"/>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3">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40">
    <xf numFmtId="0" fontId="0" fillId="0" borderId="0" xfId="0"/>
    <xf numFmtId="0" fontId="3" fillId="0" borderId="0" xfId="0" applyFont="1" applyAlignment="1">
      <alignment horizontal="left" vertical="center" wrapText="1"/>
    </xf>
    <xf numFmtId="0" fontId="3" fillId="0" borderId="0" xfId="0" applyFont="1" applyAlignment="1">
      <alignment horizontal="lef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2" fillId="0" borderId="0" xfId="0" applyFont="1" applyAlignment="1">
      <alignment horizontal="left" vertical="center"/>
    </xf>
    <xf numFmtId="0" fontId="2" fillId="2" borderId="0" xfId="0" applyFont="1" applyFill="1" applyAlignment="1">
      <alignment horizontal="left" vertical="center"/>
    </xf>
    <xf numFmtId="0" fontId="0" fillId="0" borderId="0" xfId="0" applyAlignment="1">
      <alignment horizontal="left" vertical="center"/>
    </xf>
    <xf numFmtId="0" fontId="5" fillId="0" borderId="0" xfId="0" applyFont="1" applyAlignment="1">
      <alignment horizontal="left" vertical="center"/>
    </xf>
    <xf numFmtId="0" fontId="4" fillId="0" borderId="0" xfId="0" applyFont="1" applyAlignment="1">
      <alignment horizontal="left" vertical="center"/>
    </xf>
    <xf numFmtId="0" fontId="6" fillId="0" borderId="0" xfId="0" applyFont="1" applyAlignment="1">
      <alignment horizontal="left" vertical="center" wrapText="1"/>
    </xf>
    <xf numFmtId="49" fontId="3" fillId="0" borderId="0" xfId="0" applyNumberFormat="1" applyFont="1" applyAlignment="1">
      <alignment horizontal="left" vertical="center" wrapText="1"/>
    </xf>
    <xf numFmtId="49" fontId="3" fillId="2" borderId="0" xfId="0" applyNumberFormat="1" applyFont="1" applyFill="1" applyAlignment="1">
      <alignment horizontal="left" vertical="center" wrapText="1"/>
    </xf>
    <xf numFmtId="49" fontId="6" fillId="0" borderId="0" xfId="0" applyNumberFormat="1" applyFont="1" applyAlignment="1">
      <alignment horizontal="left" vertical="center" wrapText="1"/>
    </xf>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9" fillId="0" borderId="0" xfId="0" applyFont="1" applyAlignment="1">
      <alignment horizontal="left" vertical="center"/>
    </xf>
    <xf numFmtId="0" fontId="0" fillId="0" borderId="0" xfId="0" applyAlignment="1">
      <alignment horizontal="left" vertical="top"/>
    </xf>
    <xf numFmtId="0" fontId="6" fillId="0" borderId="0" xfId="0" applyFont="1" applyAlignment="1">
      <alignment horizontal="left" vertical="top" wrapText="1"/>
    </xf>
    <xf numFmtId="49" fontId="6" fillId="0" borderId="0" xfId="0" applyNumberFormat="1" applyFont="1" applyAlignment="1">
      <alignment horizontal="left" vertical="top" wrapText="1"/>
    </xf>
    <xf numFmtId="0" fontId="0" fillId="0" borderId="0" xfId="0" applyFont="1" applyAlignment="1">
      <alignment horizontal="left" vertical="center"/>
    </xf>
    <xf numFmtId="0" fontId="6" fillId="0" borderId="0" xfId="0" applyFont="1" applyAlignment="1">
      <alignment horizontal="left" vertical="top"/>
    </xf>
    <xf numFmtId="0" fontId="0" fillId="0" borderId="0" xfId="0" applyAlignment="1">
      <alignment vertical="top"/>
    </xf>
    <xf numFmtId="0" fontId="6" fillId="0" borderId="0" xfId="0" applyFont="1" applyAlignment="1">
      <alignment vertical="top"/>
    </xf>
    <xf numFmtId="0" fontId="12" fillId="0" borderId="0" xfId="0" applyFont="1" applyAlignment="1">
      <alignment horizontal="left" vertical="top"/>
    </xf>
    <xf numFmtId="0" fontId="9" fillId="0" borderId="0" xfId="0" applyFont="1" applyAlignment="1">
      <alignment horizontal="left" vertical="top"/>
    </xf>
    <xf numFmtId="0" fontId="7" fillId="0" borderId="0" xfId="0" applyFont="1" applyAlignment="1">
      <alignment horizontal="left" vertical="top"/>
    </xf>
    <xf numFmtId="0" fontId="1" fillId="0" borderId="0" xfId="0" applyFont="1" applyAlignment="1">
      <alignment horizontal="left" vertical="top" wrapText="1"/>
    </xf>
    <xf numFmtId="49" fontId="6" fillId="0" borderId="0" xfId="0" applyNumberFormat="1" applyFont="1" applyAlignment="1">
      <alignment vertical="top" wrapText="1"/>
    </xf>
    <xf numFmtId="0" fontId="6" fillId="0" borderId="0" xfId="0" applyFont="1" applyAlignment="1">
      <alignment vertical="top" wrapText="1"/>
    </xf>
    <xf numFmtId="49" fontId="6" fillId="0" borderId="0" xfId="0" applyNumberFormat="1" applyFont="1" applyAlignment="1">
      <alignment vertical="top" wrapText="1"/>
    </xf>
    <xf numFmtId="0" fontId="6" fillId="0" borderId="0" xfId="0" applyFont="1" applyAlignment="1">
      <alignment vertical="top"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 fillId="0" borderId="0" xfId="0" applyFont="1" applyAlignment="1">
      <alignment horizontal="left" vertical="center"/>
    </xf>
    <xf numFmtId="49" fontId="1" fillId="0" borderId="0" xfId="0" applyNumberFormat="1" applyFont="1" applyAlignment="1">
      <alignment horizontal="left" vertical="top" wrapText="1"/>
    </xf>
    <xf numFmtId="0" fontId="1" fillId="0" borderId="0" xfId="0" applyFont="1" applyAlignment="1">
      <alignment horizontal="left" vertical="top"/>
    </xf>
    <xf numFmtId="0" fontId="1" fillId="0" borderId="0" xfId="0" applyFont="1"/>
  </cellXfs>
  <cellStyles count="3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56"/>
  <sheetViews>
    <sheetView tabSelected="1" workbookViewId="0">
      <selection activeCell="A54" sqref="A54"/>
    </sheetView>
  </sheetViews>
  <sheetFormatPr defaultColWidth="8.85546875" defaultRowHeight="15.75" x14ac:dyDescent="0.25"/>
  <cols>
    <col min="1" max="1" width="36.42578125" style="34" customWidth="1"/>
    <col min="2" max="2" width="23.42578125" style="34" customWidth="1"/>
    <col min="3" max="3" width="16.85546875" style="35" customWidth="1"/>
    <col min="4" max="4" width="97.140625" style="36" bestFit="1" customWidth="1"/>
    <col min="5" max="16384" width="8.85546875" style="7"/>
  </cols>
  <sheetData>
    <row r="1" spans="1:4" s="5" customFormat="1" ht="15.6" customHeight="1" x14ac:dyDescent="0.25">
      <c r="A1" s="1" t="s">
        <v>123</v>
      </c>
      <c r="B1" s="1"/>
      <c r="C1" s="11"/>
      <c r="D1" s="2"/>
    </row>
    <row r="2" spans="1:4" s="6" customFormat="1" ht="15.6" customHeight="1" x14ac:dyDescent="0.25">
      <c r="A2" s="3" t="s">
        <v>4</v>
      </c>
      <c r="B2" s="3" t="s">
        <v>0</v>
      </c>
      <c r="C2" s="12" t="s">
        <v>1</v>
      </c>
      <c r="D2" s="4" t="s">
        <v>3</v>
      </c>
    </row>
    <row r="3" spans="1:4" ht="17.100000000000001" customHeight="1" x14ac:dyDescent="0.25">
      <c r="A3" s="34" t="s">
        <v>7</v>
      </c>
      <c r="B3" s="34" t="s">
        <v>8</v>
      </c>
      <c r="C3" s="35">
        <v>354277</v>
      </c>
      <c r="D3" s="36" t="s">
        <v>94</v>
      </c>
    </row>
    <row r="4" spans="1:4" s="9" customFormat="1" ht="31.5" x14ac:dyDescent="0.25">
      <c r="A4" s="34" t="s">
        <v>6</v>
      </c>
      <c r="B4" s="34" t="s">
        <v>87</v>
      </c>
      <c r="C4" s="35" t="s">
        <v>58</v>
      </c>
      <c r="D4" s="14" t="s">
        <v>92</v>
      </c>
    </row>
    <row r="5" spans="1:4" s="9" customFormat="1" ht="47.25" x14ac:dyDescent="0.25">
      <c r="A5" s="34" t="s">
        <v>85</v>
      </c>
      <c r="B5" s="34" t="s">
        <v>86</v>
      </c>
      <c r="C5" s="35" t="s">
        <v>88</v>
      </c>
      <c r="D5" s="10" t="s">
        <v>89</v>
      </c>
    </row>
    <row r="6" spans="1:4" s="19" customFormat="1" ht="30.95" customHeight="1" x14ac:dyDescent="0.25">
      <c r="A6" s="29" t="s">
        <v>9</v>
      </c>
      <c r="B6" s="29" t="s">
        <v>10</v>
      </c>
      <c r="C6" s="37" t="s">
        <v>39</v>
      </c>
      <c r="D6" s="29" t="s">
        <v>95</v>
      </c>
    </row>
    <row r="7" spans="1:4" s="9" customFormat="1" ht="31.5" x14ac:dyDescent="0.25">
      <c r="A7" s="34" t="s">
        <v>90</v>
      </c>
      <c r="B7" s="34" t="s">
        <v>86</v>
      </c>
      <c r="C7" s="35" t="s">
        <v>91</v>
      </c>
      <c r="D7" s="14" t="s">
        <v>92</v>
      </c>
    </row>
    <row r="8" spans="1:4" s="19" customFormat="1" ht="15.95" customHeight="1" x14ac:dyDescent="0.25">
      <c r="A8" s="29" t="s">
        <v>5</v>
      </c>
      <c r="B8" s="20" t="s">
        <v>59</v>
      </c>
      <c r="C8" s="37" t="s">
        <v>60</v>
      </c>
      <c r="D8" s="38" t="s">
        <v>122</v>
      </c>
    </row>
    <row r="10" spans="1:4" x14ac:dyDescent="0.25">
      <c r="A10" s="1" t="s">
        <v>11</v>
      </c>
    </row>
    <row r="11" spans="1:4" s="6" customFormat="1" ht="15.6" customHeight="1" x14ac:dyDescent="0.25">
      <c r="A11" s="3" t="s">
        <v>4</v>
      </c>
      <c r="B11" s="3" t="s">
        <v>0</v>
      </c>
      <c r="C11" s="12" t="s">
        <v>1</v>
      </c>
      <c r="D11" s="4" t="s">
        <v>3</v>
      </c>
    </row>
    <row r="12" spans="1:4" ht="31.5" x14ac:dyDescent="0.25">
      <c r="A12" s="39" t="s">
        <v>12</v>
      </c>
      <c r="B12" s="34" t="s">
        <v>87</v>
      </c>
      <c r="C12" s="35" t="s">
        <v>18</v>
      </c>
    </row>
    <row r="13" spans="1:4" ht="31.5" x14ac:dyDescent="0.25">
      <c r="A13" s="34" t="s">
        <v>13</v>
      </c>
      <c r="B13" s="34" t="s">
        <v>87</v>
      </c>
      <c r="C13" s="35" t="s">
        <v>19</v>
      </c>
      <c r="D13" s="36" t="s">
        <v>96</v>
      </c>
    </row>
    <row r="14" spans="1:4" ht="31.5" x14ac:dyDescent="0.25">
      <c r="A14" s="34" t="s">
        <v>14</v>
      </c>
      <c r="B14" s="34" t="s">
        <v>87</v>
      </c>
      <c r="C14" s="35" t="s">
        <v>20</v>
      </c>
    </row>
    <row r="15" spans="1:4" ht="31.5" x14ac:dyDescent="0.25">
      <c r="A15" s="34" t="s">
        <v>15</v>
      </c>
      <c r="B15" s="34" t="s">
        <v>87</v>
      </c>
      <c r="C15" s="35" t="s">
        <v>21</v>
      </c>
    </row>
    <row r="16" spans="1:4" s="15" customFormat="1" ht="47.25" x14ac:dyDescent="0.25">
      <c r="A16" s="20" t="s">
        <v>16</v>
      </c>
      <c r="B16" s="20" t="s">
        <v>22</v>
      </c>
      <c r="C16" s="21" t="s">
        <v>61</v>
      </c>
      <c r="D16" s="20" t="s">
        <v>97</v>
      </c>
    </row>
    <row r="17" spans="1:8" s="22" customFormat="1" ht="48" customHeight="1" x14ac:dyDescent="0.25">
      <c r="A17" s="29" t="s">
        <v>108</v>
      </c>
      <c r="B17" s="29" t="s">
        <v>23</v>
      </c>
      <c r="C17" s="37" t="s">
        <v>24</v>
      </c>
      <c r="D17" s="29" t="s">
        <v>119</v>
      </c>
    </row>
    <row r="18" spans="1:8" s="22" customFormat="1" ht="31.5" x14ac:dyDescent="0.25">
      <c r="A18" s="29" t="s">
        <v>109</v>
      </c>
      <c r="B18" s="29" t="s">
        <v>26</v>
      </c>
      <c r="C18" s="37" t="s">
        <v>25</v>
      </c>
      <c r="D18" s="29" t="s">
        <v>114</v>
      </c>
    </row>
    <row r="19" spans="1:8" s="22" customFormat="1" ht="47.25" x14ac:dyDescent="0.25">
      <c r="A19" s="29" t="s">
        <v>110</v>
      </c>
      <c r="B19" s="29" t="s">
        <v>23</v>
      </c>
      <c r="C19" s="37" t="s">
        <v>27</v>
      </c>
      <c r="D19" s="29" t="s">
        <v>115</v>
      </c>
    </row>
    <row r="20" spans="1:8" ht="157.5" x14ac:dyDescent="0.25">
      <c r="A20" s="20" t="s">
        <v>105</v>
      </c>
      <c r="B20" s="20"/>
      <c r="C20" s="21"/>
      <c r="D20" s="20" t="s">
        <v>111</v>
      </c>
    </row>
    <row r="21" spans="1:8" s="19" customFormat="1" ht="31.5" x14ac:dyDescent="0.25">
      <c r="A21" s="20" t="s">
        <v>34</v>
      </c>
      <c r="B21" s="20" t="s">
        <v>10</v>
      </c>
      <c r="C21" s="21" t="s">
        <v>62</v>
      </c>
      <c r="D21" s="29" t="s">
        <v>98</v>
      </c>
    </row>
    <row r="22" spans="1:8" s="19" customFormat="1" ht="29.1" customHeight="1" x14ac:dyDescent="0.25">
      <c r="A22" s="20" t="s">
        <v>35</v>
      </c>
      <c r="B22" s="20" t="s">
        <v>10</v>
      </c>
      <c r="C22" s="21">
        <v>1408</v>
      </c>
      <c r="D22" s="29" t="s">
        <v>99</v>
      </c>
      <c r="E22" s="24"/>
      <c r="F22" s="24"/>
      <c r="G22" s="24"/>
      <c r="H22" s="24"/>
    </row>
    <row r="23" spans="1:8" s="19" customFormat="1" ht="29.1" customHeight="1" x14ac:dyDescent="0.25">
      <c r="A23" s="20" t="s">
        <v>36</v>
      </c>
      <c r="B23" s="20" t="s">
        <v>10</v>
      </c>
      <c r="C23" s="21">
        <v>1358</v>
      </c>
      <c r="D23" s="29" t="s">
        <v>100</v>
      </c>
    </row>
    <row r="24" spans="1:8" s="19" customFormat="1" ht="31.5" x14ac:dyDescent="0.25">
      <c r="A24" s="20" t="s">
        <v>37</v>
      </c>
      <c r="B24" s="20" t="s">
        <v>28</v>
      </c>
      <c r="C24" s="21" t="s">
        <v>29</v>
      </c>
      <c r="D24" s="29" t="s">
        <v>101</v>
      </c>
    </row>
    <row r="25" spans="1:8" s="15" customFormat="1" ht="31.5" x14ac:dyDescent="0.25">
      <c r="A25" s="10" t="s">
        <v>38</v>
      </c>
      <c r="B25" s="34" t="s">
        <v>86</v>
      </c>
      <c r="C25" s="13" t="s">
        <v>63</v>
      </c>
      <c r="D25" s="14" t="s">
        <v>121</v>
      </c>
    </row>
    <row r="26" spans="1:8" s="9" customFormat="1" ht="31.5" x14ac:dyDescent="0.25">
      <c r="A26" s="10" t="s">
        <v>30</v>
      </c>
      <c r="B26" s="10" t="s">
        <v>22</v>
      </c>
      <c r="C26" s="13" t="s">
        <v>32</v>
      </c>
      <c r="D26" s="10" t="s">
        <v>102</v>
      </c>
    </row>
    <row r="27" spans="1:8" s="9" customFormat="1" x14ac:dyDescent="0.25">
      <c r="A27" s="10"/>
      <c r="B27" s="10"/>
      <c r="C27" s="13"/>
      <c r="D27" s="14"/>
    </row>
    <row r="28" spans="1:8" x14ac:dyDescent="0.25">
      <c r="A28" s="1" t="s">
        <v>31</v>
      </c>
    </row>
    <row r="29" spans="1:8" s="6" customFormat="1" ht="15.6" customHeight="1" x14ac:dyDescent="0.25">
      <c r="A29" s="3" t="s">
        <v>4</v>
      </c>
      <c r="B29" s="3" t="s">
        <v>0</v>
      </c>
      <c r="C29" s="12" t="s">
        <v>1</v>
      </c>
      <c r="D29" s="4" t="s">
        <v>3</v>
      </c>
    </row>
    <row r="30" spans="1:8" s="15" customFormat="1" ht="31.5" x14ac:dyDescent="0.25">
      <c r="A30" s="10" t="s">
        <v>33</v>
      </c>
      <c r="B30" s="34" t="s">
        <v>87</v>
      </c>
      <c r="C30" s="13" t="s">
        <v>42</v>
      </c>
      <c r="D30" s="14"/>
    </row>
    <row r="31" spans="1:8" s="9" customFormat="1" ht="31.5" x14ac:dyDescent="0.25">
      <c r="A31" s="10" t="s">
        <v>40</v>
      </c>
      <c r="B31" s="34" t="s">
        <v>87</v>
      </c>
      <c r="C31" s="13" t="s">
        <v>43</v>
      </c>
      <c r="D31" s="8"/>
    </row>
    <row r="32" spans="1:8" s="9" customFormat="1" x14ac:dyDescent="0.25">
      <c r="A32" s="10" t="s">
        <v>41</v>
      </c>
      <c r="B32" s="10" t="s">
        <v>8</v>
      </c>
      <c r="C32" s="13" t="s">
        <v>44</v>
      </c>
      <c r="D32" s="8"/>
    </row>
    <row r="33" spans="1:4" ht="110.25" x14ac:dyDescent="0.25">
      <c r="A33" s="20" t="s">
        <v>106</v>
      </c>
      <c r="B33" s="20"/>
      <c r="C33" s="21"/>
      <c r="D33" s="20" t="s">
        <v>107</v>
      </c>
    </row>
    <row r="34" spans="1:4" s="19" customFormat="1" ht="31.5" x14ac:dyDescent="0.25">
      <c r="A34" s="25" t="s">
        <v>64</v>
      </c>
      <c r="B34" s="20" t="s">
        <v>22</v>
      </c>
      <c r="C34" s="37" t="s">
        <v>46</v>
      </c>
      <c r="D34" s="20" t="s">
        <v>103</v>
      </c>
    </row>
    <row r="35" spans="1:4" s="19" customFormat="1" ht="31.5" x14ac:dyDescent="0.25">
      <c r="A35" s="29" t="s">
        <v>45</v>
      </c>
      <c r="B35" s="20" t="s">
        <v>22</v>
      </c>
      <c r="C35" s="37" t="s">
        <v>47</v>
      </c>
      <c r="D35" s="20" t="s">
        <v>104</v>
      </c>
    </row>
    <row r="36" spans="1:4" s="19" customFormat="1" ht="31.5" x14ac:dyDescent="0.25">
      <c r="A36" s="29" t="s">
        <v>124</v>
      </c>
      <c r="B36" s="29" t="s">
        <v>26</v>
      </c>
      <c r="C36" s="37" t="s">
        <v>48</v>
      </c>
      <c r="D36" s="20" t="s">
        <v>116</v>
      </c>
    </row>
    <row r="37" spans="1:4" s="27" customFormat="1" ht="31.5" x14ac:dyDescent="0.25">
      <c r="A37" s="20" t="s">
        <v>125</v>
      </c>
      <c r="B37" s="20" t="s">
        <v>23</v>
      </c>
      <c r="C37" s="21" t="s">
        <v>49</v>
      </c>
      <c r="D37" s="20" t="s">
        <v>117</v>
      </c>
    </row>
    <row r="38" spans="1:4" s="27" customFormat="1" ht="63" x14ac:dyDescent="0.25">
      <c r="A38" s="20" t="s">
        <v>126</v>
      </c>
      <c r="B38" s="20" t="s">
        <v>23</v>
      </c>
      <c r="C38" s="21" t="s">
        <v>50</v>
      </c>
      <c r="D38" s="20" t="s">
        <v>118</v>
      </c>
    </row>
    <row r="39" spans="1:4" s="27" customFormat="1" x14ac:dyDescent="0.25">
      <c r="A39" s="20" t="s">
        <v>112</v>
      </c>
      <c r="B39" s="10" t="s">
        <v>8</v>
      </c>
      <c r="C39" s="21" t="s">
        <v>66</v>
      </c>
      <c r="D39" s="23" t="s">
        <v>93</v>
      </c>
    </row>
    <row r="40" spans="1:4" s="27" customFormat="1" x14ac:dyDescent="0.25">
      <c r="A40" s="20" t="s">
        <v>113</v>
      </c>
      <c r="B40" s="10" t="s">
        <v>8</v>
      </c>
      <c r="C40" s="21" t="s">
        <v>67</v>
      </c>
      <c r="D40" s="26"/>
    </row>
    <row r="41" spans="1:4" s="28" customFormat="1" x14ac:dyDescent="0.25">
      <c r="A41" s="20" t="s">
        <v>51</v>
      </c>
      <c r="B41" s="20" t="s">
        <v>8</v>
      </c>
      <c r="C41" s="21" t="s">
        <v>65</v>
      </c>
      <c r="D41" s="23"/>
    </row>
    <row r="42" spans="1:4" s="28" customFormat="1" x14ac:dyDescent="0.25">
      <c r="A42" s="20" t="s">
        <v>82</v>
      </c>
      <c r="B42" s="10" t="s">
        <v>17</v>
      </c>
      <c r="C42" s="21" t="s">
        <v>83</v>
      </c>
      <c r="D42" s="23"/>
    </row>
    <row r="43" spans="1:4" s="28" customFormat="1" x14ac:dyDescent="0.25">
      <c r="A43" s="20"/>
      <c r="B43" s="20"/>
      <c r="C43" s="21"/>
      <c r="D43" s="23"/>
    </row>
    <row r="44" spans="1:4" x14ac:dyDescent="0.25">
      <c r="A44" s="1" t="s">
        <v>68</v>
      </c>
    </row>
    <row r="45" spans="1:4" s="6" customFormat="1" ht="15.6" customHeight="1" x14ac:dyDescent="0.25">
      <c r="A45" s="3" t="s">
        <v>4</v>
      </c>
      <c r="B45" s="3" t="s">
        <v>0</v>
      </c>
      <c r="C45" s="12" t="s">
        <v>1</v>
      </c>
      <c r="D45" s="4" t="s">
        <v>3</v>
      </c>
    </row>
    <row r="46" spans="1:4" s="28" customFormat="1" x14ac:dyDescent="0.25">
      <c r="A46" s="20" t="s">
        <v>69</v>
      </c>
      <c r="B46" s="31" t="s">
        <v>70</v>
      </c>
      <c r="C46" s="30" t="s">
        <v>71</v>
      </c>
      <c r="D46" s="23"/>
    </row>
    <row r="47" spans="1:4" s="28" customFormat="1" x14ac:dyDescent="0.25">
      <c r="A47" s="20" t="s">
        <v>73</v>
      </c>
      <c r="B47" s="33" t="s">
        <v>70</v>
      </c>
      <c r="C47" s="32" t="s">
        <v>72</v>
      </c>
      <c r="D47" s="23"/>
    </row>
    <row r="48" spans="1:4" s="28" customFormat="1" x14ac:dyDescent="0.25">
      <c r="A48" s="20" t="s">
        <v>76</v>
      </c>
      <c r="B48" s="33"/>
      <c r="C48" s="32"/>
      <c r="D48" s="23"/>
    </row>
    <row r="49" spans="1:4" s="28" customFormat="1" x14ac:dyDescent="0.25">
      <c r="A49" s="20" t="s">
        <v>80</v>
      </c>
      <c r="B49" s="31" t="s">
        <v>74</v>
      </c>
      <c r="C49" s="30" t="s">
        <v>75</v>
      </c>
      <c r="D49" s="23"/>
    </row>
    <row r="50" spans="1:4" s="28" customFormat="1" x14ac:dyDescent="0.25">
      <c r="A50" s="20" t="s">
        <v>79</v>
      </c>
      <c r="B50" s="20" t="s">
        <v>70</v>
      </c>
      <c r="C50" s="21" t="s">
        <v>77</v>
      </c>
      <c r="D50" s="23"/>
    </row>
    <row r="51" spans="1:4" s="28" customFormat="1" x14ac:dyDescent="0.25">
      <c r="A51" s="20" t="s">
        <v>81</v>
      </c>
      <c r="B51" s="10" t="s">
        <v>17</v>
      </c>
      <c r="C51" s="21" t="s">
        <v>84</v>
      </c>
      <c r="D51" s="23" t="s">
        <v>120</v>
      </c>
    </row>
    <row r="52" spans="1:4" x14ac:dyDescent="0.25">
      <c r="A52" s="17"/>
    </row>
    <row r="53" spans="1:4" x14ac:dyDescent="0.25">
      <c r="A53" s="1" t="s">
        <v>78</v>
      </c>
    </row>
    <row r="54" spans="1:4" s="6" customFormat="1" ht="15.6" customHeight="1" x14ac:dyDescent="0.25">
      <c r="A54" s="3" t="s">
        <v>4</v>
      </c>
      <c r="B54" s="3" t="s">
        <v>0</v>
      </c>
      <c r="C54" s="12" t="s">
        <v>1</v>
      </c>
      <c r="D54" s="4" t="s">
        <v>3</v>
      </c>
    </row>
    <row r="55" spans="1:4" x14ac:dyDescent="0.25">
      <c r="A55" s="34" t="s">
        <v>52</v>
      </c>
      <c r="B55" s="34" t="s">
        <v>53</v>
      </c>
      <c r="C55" s="35" t="s">
        <v>54</v>
      </c>
    </row>
    <row r="56" spans="1:4" s="18" customFormat="1" ht="17.100000000000001" customHeight="1" x14ac:dyDescent="0.25">
      <c r="A56" s="10" t="s">
        <v>57</v>
      </c>
      <c r="B56" s="10" t="s">
        <v>56</v>
      </c>
      <c r="C56" s="13" t="s">
        <v>55</v>
      </c>
      <c r="D56" s="16"/>
    </row>
  </sheetData>
  <mergeCells count="2">
    <mergeCell ref="C47:C48"/>
    <mergeCell ref="B47:B48"/>
  </mergeCells>
  <pageMargins left="0.7" right="0.7" top="0.75" bottom="0.75" header="0.3" footer="0.3"/>
  <pageSetup orientation="landscape"/>
  <customProperties>
    <customPr name="DVSECTIONID" r:id="rId1"/>
  </customProperties>
  <ignoredErrors>
    <ignoredError sqref="C6 C13:C15 C24:C25 C30:C31 C21 C39:C40 C4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8.85546875" defaultRowHeight="15" x14ac:dyDescent="0.25"/>
  <sheetData/>
  <pageMargins left="0.7" right="0.7" top="0.75" bottom="0.75" header="0.3" footer="0.3"/>
  <customProperties>
    <customPr name="DVSECTION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election activeCell="C17" sqref="C17"/>
    </sheetView>
  </sheetViews>
  <sheetFormatPr defaultColWidth="8.85546875" defaultRowHeight="15" x14ac:dyDescent="0.25"/>
  <sheetData/>
  <pageMargins left="0.7" right="0.7" top="0.75" bottom="0.75" header="0.3" footer="0.3"/>
  <customProperties>
    <customPr name="DVSECTION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
  <sheetViews>
    <sheetView workbookViewId="0">
      <selection activeCell="P1" sqref="P1"/>
    </sheetView>
  </sheetViews>
  <sheetFormatPr defaultColWidth="8.85546875" defaultRowHeight="15" x14ac:dyDescent="0.25"/>
  <sheetData>
    <row r="1" spans="1:16" x14ac:dyDescent="0.25">
      <c r="A1" t="e">
        <f>IF(Sheet1!2:2,"AAAAAH384QA=",0)</f>
        <v>#VALUE!</v>
      </c>
      <c r="B1" t="e">
        <f>AND(Sheet1!A2,"AAAAAH384QE=")</f>
        <v>#VALUE!</v>
      </c>
      <c r="C1" t="e">
        <f>AND(Sheet1!B2,"AAAAAH384QI=")</f>
        <v>#VALUE!</v>
      </c>
      <c r="D1" t="e">
        <f>AND(Sheet1!C2,"AAAAAH384QM=")</f>
        <v>#VALUE!</v>
      </c>
      <c r="E1" t="e">
        <f>AND(Sheet1!D2,"AAAAAH384QQ=")</f>
        <v>#VALUE!</v>
      </c>
      <c r="F1" t="e">
        <f>IF(Sheet1!A:A,"AAAAAH384QU=",0)</f>
        <v>#VALUE!</v>
      </c>
      <c r="G1">
        <f>IF(Sheet1!B:B,"AAAAAH384QY=",0)</f>
        <v>0</v>
      </c>
      <c r="H1">
        <f>IF(Sheet1!C:C,"AAAAAH384Qc=",0)</f>
        <v>0</v>
      </c>
      <c r="I1">
        <f>IF(Sheet1!D:D,"AAAAAH384Qg=",0)</f>
        <v>0</v>
      </c>
      <c r="J1">
        <f>IF(Sheet2!1:1,"AAAAAH384Qk=",0)</f>
        <v>0</v>
      </c>
      <c r="K1" t="e">
        <f>AND(Sheet2!A1,"AAAAAH384Qo=")</f>
        <v>#VALUE!</v>
      </c>
      <c r="L1">
        <f>IF(Sheet2!A:A,"AAAAAH384Qs=",0)</f>
        <v>0</v>
      </c>
      <c r="M1">
        <f>IF(Sheet3!1:1,"AAAAAH384Qw=",0)</f>
        <v>0</v>
      </c>
      <c r="N1" t="e">
        <f>AND(Sheet3!A1,"AAAAAH384Q0=")</f>
        <v>#VALUE!</v>
      </c>
      <c r="O1">
        <f>IF(Sheet3!A:A,"AAAAAH384Q4=",0)</f>
        <v>0</v>
      </c>
      <c r="P1" t="s">
        <v>2</v>
      </c>
    </row>
  </sheetData>
  <pageMargins left="0.7" right="0.7" top="0.75" bottom="0.75" header="0.3" footer="0.3"/>
  <customProperties>
    <customPr name="DVSECTION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Jove</dc:creator>
  <cp:lastModifiedBy>Phillip.Steindel</cp:lastModifiedBy>
  <dcterms:created xsi:type="dcterms:W3CDTF">2012-02-23T18:29:07Z</dcterms:created>
  <dcterms:modified xsi:type="dcterms:W3CDTF">2018-07-19T14:44:19Z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