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 network\Dietzel_NAS\Paper in work\Dietzel_JoVE\Submission\"/>
    </mc:Choice>
  </mc:AlternateContent>
  <bookViews>
    <workbookView xWindow="120" yWindow="150" windowWidth="23880" windowHeight="8985"/>
  </bookViews>
  <sheets>
    <sheet name="lipid calculation" sheetId="1" r:id="rId1"/>
  </sheets>
  <calcPr calcId="152511"/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I7" i="1"/>
  <c r="I6" i="1"/>
  <c r="I5" i="1"/>
  <c r="I4" i="1"/>
  <c r="I3" i="1"/>
  <c r="J6" i="1"/>
  <c r="J7" i="1"/>
  <c r="J5" i="1"/>
  <c r="J4" i="1"/>
  <c r="J3" i="1"/>
  <c r="J9" i="1"/>
  <c r="H9" i="1"/>
  <c r="H7" i="1"/>
  <c r="H6" i="1"/>
  <c r="H5" i="1"/>
  <c r="H4" i="1"/>
  <c r="H3" i="1"/>
  <c r="G9" i="1"/>
  <c r="F9" i="1"/>
  <c r="D11" i="1" l="1"/>
  <c r="F4" i="1"/>
  <c r="F5" i="1"/>
  <c r="F6" i="1"/>
  <c r="F7" i="1"/>
  <c r="F3" i="1"/>
</calcChain>
</file>

<file path=xl/sharedStrings.xml><?xml version="1.0" encoding="utf-8"?>
<sst xmlns="http://schemas.openxmlformats.org/spreadsheetml/2006/main" count="24" uniqueCount="22">
  <si>
    <t>MGDG</t>
  </si>
  <si>
    <t>DGDG</t>
  </si>
  <si>
    <t>SQDG</t>
  </si>
  <si>
    <t>PG</t>
  </si>
  <si>
    <t>PC</t>
  </si>
  <si>
    <t>if dipalmityl</t>
  </si>
  <si>
    <t>Chla</t>
  </si>
  <si>
    <t>remark</t>
  </si>
  <si>
    <t>stearoyl</t>
  </si>
  <si>
    <t>averaged bulk</t>
  </si>
  <si>
    <t>SUM lipids</t>
  </si>
  <si>
    <t>lipids for proteo-liposomes</t>
  </si>
  <si>
    <t>MW [Da]</t>
  </si>
  <si>
    <r>
      <t>estimated molar ratios according to Vieler</t>
    </r>
    <r>
      <rPr>
        <i/>
        <sz val="11"/>
        <color theme="1"/>
        <rFont val="Calibri"/>
        <family val="2"/>
        <scheme val="minor"/>
      </rPr>
      <t xml:space="preserve"> et al.</t>
    </r>
    <r>
      <rPr>
        <sz val="11"/>
        <color theme="1"/>
        <rFont val="Calibri"/>
        <family val="2"/>
        <scheme val="minor"/>
      </rPr>
      <t xml:space="preserve"> 2007</t>
    </r>
  </si>
  <si>
    <t>µl of lipid solution</t>
  </si>
  <si>
    <t>lipid/ chl a 12:1 [mol/mol]</t>
  </si>
  <si>
    <t>Lipid/ chl a 6:1 [mol/mol]</t>
  </si>
  <si>
    <t>µmol lipid used for experiment</t>
  </si>
  <si>
    <t>40 µg FCP in B1a [µl] final volume</t>
  </si>
  <si>
    <t>recommended stock by distributor [µg/µl] in chloroform</t>
  </si>
  <si>
    <t>stock [M]</t>
  </si>
  <si>
    <t>µmol  per experiment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</si>
</sst>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3" borderId="0" xfId="0" applyFill="1"/>
    <xf numFmtId="164" fontId="0" fillId="0" borderId="0" xfId="0" applyNumberFormat="1"/>
    <xf numFmtId="164" fontId="1" fillId="3" borderId="0" xfId="0" applyNumberFormat="1" applyFont="1" applyFill="1"/>
    <xf numFmtId="164" fontId="0" fillId="3" borderId="0" xfId="0" applyNumberFormat="1" applyFill="1"/>
    <xf numFmtId="1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2" fontId="1" fillId="3" borderId="1" xfId="0" applyNumberFormat="1" applyFont="1" applyFill="1" applyBorder="1"/>
    <xf numFmtId="2" fontId="1" fillId="3" borderId="2" xfId="0" applyNumberFormat="1" applyFont="1" applyFill="1" applyBorder="1"/>
    <xf numFmtId="2" fontId="1" fillId="3" borderId="3" xfId="0" applyNumberFormat="1" applyFont="1" applyFill="1" applyBorder="1"/>
    <xf numFmtId="165" fontId="0" fillId="2" borderId="0" xfId="0" applyNumberFormat="1" applyFill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2" fontId="1" fillId="2" borderId="3" xfId="0" applyNumberFormat="1" applyFont="1" applyFill="1" applyBorder="1"/>
    <xf numFmtId="166" fontId="0" fillId="0" borderId="0" xfId="0" applyNumberFormat="1"/>
    <xf numFmtId="16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pane xSplit="1" topLeftCell="B1" activePane="topRight" state="frozen"/>
      <selection pane="topRight" activeCell="L21" sqref="L21"/>
    </sheetView>
  </sheetViews>
  <sheetFormatPr baseColWidth="10" defaultRowHeight="15" x14ac:dyDescent="0.25"/>
  <cols>
    <col min="1" max="1" width="26.42578125" customWidth="1"/>
    <col min="3" max="3" width="13.42578125" customWidth="1"/>
    <col min="4" max="4" width="46.85546875" customWidth="1"/>
    <col min="5" max="5" width="53.85546875" customWidth="1"/>
    <col min="6" max="6" width="16.42578125" style="5" customWidth="1"/>
    <col min="7" max="7" width="33.85546875" style="5" customWidth="1"/>
    <col min="8" max="8" width="29.7109375" style="5" customWidth="1"/>
    <col min="9" max="9" width="19.7109375" customWidth="1"/>
    <col min="10" max="10" width="26.7109375" customWidth="1"/>
    <col min="11" max="11" width="16.85546875" customWidth="1"/>
    <col min="12" max="12" width="25.7109375" customWidth="1"/>
    <col min="13" max="13" width="28.140625" customWidth="1"/>
    <col min="14" max="14" width="17.42578125" customWidth="1"/>
  </cols>
  <sheetData>
    <row r="1" spans="1:11" x14ac:dyDescent="0.25">
      <c r="A1" t="s">
        <v>11</v>
      </c>
      <c r="H1" s="6" t="s">
        <v>16</v>
      </c>
      <c r="I1" s="4"/>
      <c r="J1" s="2" t="s">
        <v>15</v>
      </c>
      <c r="K1" s="3"/>
    </row>
    <row r="2" spans="1:11" x14ac:dyDescent="0.25">
      <c r="B2" t="s">
        <v>12</v>
      </c>
      <c r="C2" t="s">
        <v>7</v>
      </c>
      <c r="D2" t="s">
        <v>13</v>
      </c>
      <c r="E2" t="s">
        <v>19</v>
      </c>
      <c r="F2" s="5" t="s">
        <v>20</v>
      </c>
      <c r="G2" s="5" t="s">
        <v>18</v>
      </c>
      <c r="H2" s="7" t="s">
        <v>17</v>
      </c>
      <c r="I2" s="4" t="s">
        <v>14</v>
      </c>
      <c r="J2" s="3" t="s">
        <v>21</v>
      </c>
      <c r="K2" s="2" t="s">
        <v>14</v>
      </c>
    </row>
    <row r="3" spans="1:11" x14ac:dyDescent="0.25">
      <c r="A3" t="s">
        <v>0</v>
      </c>
      <c r="B3">
        <v>787</v>
      </c>
      <c r="C3" t="s">
        <v>8</v>
      </c>
      <c r="D3">
        <v>1</v>
      </c>
      <c r="E3">
        <v>10</v>
      </c>
      <c r="F3" s="9">
        <f>E3/B3</f>
        <v>1.2706480304955527E-2</v>
      </c>
      <c r="H3" s="10">
        <f>$H9*6/$D11*$D3</f>
        <v>9.3852761441531499E-2</v>
      </c>
      <c r="I3" s="11">
        <f>H3/$F3</f>
        <v>7.386212325448529</v>
      </c>
      <c r="J3" s="14">
        <f>$H9*12/$D11*$D3</f>
        <v>0.187705522883063</v>
      </c>
      <c r="K3" s="15">
        <f>J3/$F3</f>
        <v>14.772424650897058</v>
      </c>
    </row>
    <row r="4" spans="1:11" x14ac:dyDescent="0.25">
      <c r="A4" t="s">
        <v>1</v>
      </c>
      <c r="B4">
        <v>949</v>
      </c>
      <c r="C4" t="s">
        <v>8</v>
      </c>
      <c r="D4">
        <v>0.626</v>
      </c>
      <c r="E4">
        <v>10</v>
      </c>
      <c r="F4" s="9">
        <f t="shared" ref="F4:F7" si="0">E4/B4</f>
        <v>1.053740779768177E-2</v>
      </c>
      <c r="H4" s="10">
        <f>$H9*6/$D11*$D4</f>
        <v>5.8751828662398718E-2</v>
      </c>
      <c r="I4" s="12">
        <f>H4/$F4</f>
        <v>5.5755485400616385</v>
      </c>
      <c r="J4" s="14">
        <f>$H9*12/$D11*$D4</f>
        <v>0.11750365732479744</v>
      </c>
      <c r="K4" s="16">
        <f>J4/$F4</f>
        <v>11.151097080123277</v>
      </c>
    </row>
    <row r="5" spans="1:11" x14ac:dyDescent="0.25">
      <c r="A5" t="s">
        <v>2</v>
      </c>
      <c r="B5">
        <v>794</v>
      </c>
      <c r="C5" t="s">
        <v>5</v>
      </c>
      <c r="D5">
        <v>0.77800000000000002</v>
      </c>
      <c r="E5">
        <v>2.5</v>
      </c>
      <c r="F5" s="9">
        <f t="shared" si="0"/>
        <v>3.1486146095717885E-3</v>
      </c>
      <c r="H5" s="10">
        <f>$H9*6/$D11*$D5</f>
        <v>7.3017448401511503E-2</v>
      </c>
      <c r="I5" s="12">
        <f>H5/$F5</f>
        <v>23.190341612320051</v>
      </c>
      <c r="J5" s="14">
        <f>$H9*12/$D11*$D5</f>
        <v>0.14603489680302301</v>
      </c>
      <c r="K5" s="16">
        <f>J5/$F5</f>
        <v>46.380683224640102</v>
      </c>
    </row>
    <row r="6" spans="1:11" x14ac:dyDescent="0.25">
      <c r="A6" t="s">
        <v>3</v>
      </c>
      <c r="B6">
        <v>775</v>
      </c>
      <c r="D6">
        <v>0.45600000000000002</v>
      </c>
      <c r="E6">
        <v>2.5</v>
      </c>
      <c r="F6" s="9">
        <f t="shared" si="0"/>
        <v>3.2258064516129032E-3</v>
      </c>
      <c r="H6" s="10">
        <f>$H9*6/$D11*$D6</f>
        <v>4.2796859217338362E-2</v>
      </c>
      <c r="I6" s="12">
        <f>H6/$F6</f>
        <v>13.267026357374892</v>
      </c>
      <c r="J6" s="14">
        <f>$H9*12/$D11*$D6</f>
        <v>8.5593718434676724E-2</v>
      </c>
      <c r="K6" s="16">
        <f>J6/$F6</f>
        <v>26.534052714749784</v>
      </c>
    </row>
    <row r="7" spans="1:11" x14ac:dyDescent="0.25">
      <c r="A7" t="s">
        <v>4</v>
      </c>
      <c r="B7">
        <v>768</v>
      </c>
      <c r="C7" t="s">
        <v>9</v>
      </c>
      <c r="D7">
        <v>2E-3</v>
      </c>
      <c r="E7">
        <v>10</v>
      </c>
      <c r="F7" s="9">
        <f t="shared" si="0"/>
        <v>1.3020833333333334E-2</v>
      </c>
      <c r="H7" s="10">
        <f>$H9*6/$D11*$D7</f>
        <v>1.87705522883063E-4</v>
      </c>
      <c r="I7" s="13">
        <f>H7/$F7</f>
        <v>1.4415784157419238E-2</v>
      </c>
      <c r="J7" s="19">
        <f>$H9*12/$D11*$D7</f>
        <v>3.75411045766126E-4</v>
      </c>
      <c r="K7" s="17">
        <f>J7/$F7</f>
        <v>2.8831568314838477E-2</v>
      </c>
    </row>
    <row r="8" spans="1:11" x14ac:dyDescent="0.25">
      <c r="F8" s="9"/>
      <c r="H8" s="10"/>
      <c r="I8" s="4"/>
      <c r="J8" s="14"/>
      <c r="K8" s="3"/>
    </row>
    <row r="9" spans="1:11" x14ac:dyDescent="0.25">
      <c r="A9" t="s">
        <v>6</v>
      </c>
      <c r="B9">
        <v>893.5</v>
      </c>
      <c r="E9">
        <v>0.08</v>
      </c>
      <c r="F9" s="18">
        <f>E9/B9</f>
        <v>8.9535534415221036E-5</v>
      </c>
      <c r="G9" s="8">
        <f>40/E9</f>
        <v>500</v>
      </c>
      <c r="H9" s="10">
        <f>40/$B9</f>
        <v>4.4767767207610519E-2</v>
      </c>
      <c r="I9" s="4"/>
      <c r="J9" s="14">
        <f>40/$B9</f>
        <v>4.4767767207610519E-2</v>
      </c>
      <c r="K9" s="3"/>
    </row>
    <row r="10" spans="1:11" x14ac:dyDescent="0.25">
      <c r="J10" s="9"/>
    </row>
    <row r="11" spans="1:11" x14ac:dyDescent="0.25">
      <c r="C11" t="s">
        <v>10</v>
      </c>
      <c r="D11" s="1">
        <f>SUM(D3:D7)</f>
        <v>2.8619999999999997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lipid calculation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Dietzel</dc:creator>
  <cp:lastModifiedBy>Lars</cp:lastModifiedBy>
  <cp:lastPrinted>2016-08-01T17:34:28Z</cp:lastPrinted>
  <dcterms:created xsi:type="dcterms:W3CDTF">2014-03-31T12:38:57Z</dcterms:created>
  <dcterms:modified xsi:type="dcterms:W3CDTF">2018-04-10T09:53:34Z</dcterms:modified>
</cp:coreProperties>
</file>