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720" yWindow="410" windowWidth="19420" windowHeight="11020"/>
  </bookViews>
  <sheets>
    <sheet name="Sheet1" sheetId="1" r:id="rId1"/>
    <sheet name="Sheet2" sheetId="2" r:id="rId2"/>
    <sheet name="Sheet3" sheetId="3" r:id="rId3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" i="1" l="1"/>
  <c r="F11" i="1"/>
  <c r="E12" i="1"/>
  <c r="F12" i="1"/>
  <c r="E13" i="1"/>
  <c r="F13" i="1"/>
  <c r="E14" i="1"/>
  <c r="F14" i="1"/>
  <c r="E15" i="1"/>
  <c r="F15" i="1"/>
  <c r="E16" i="1"/>
  <c r="F16" i="1"/>
  <c r="G17" i="1"/>
  <c r="H17" i="1"/>
  <c r="I17" i="1"/>
  <c r="J17" i="1"/>
  <c r="M17" i="1"/>
  <c r="O17" i="1"/>
  <c r="K17" i="1"/>
  <c r="Q17" i="1"/>
  <c r="L17" i="1"/>
  <c r="N17" i="1"/>
  <c r="P17" i="1"/>
  <c r="E2" i="1"/>
  <c r="F2" i="1"/>
  <c r="E3" i="1"/>
  <c r="F3" i="1"/>
  <c r="E4" i="1"/>
  <c r="F4" i="1"/>
  <c r="E5" i="1"/>
  <c r="F5" i="1"/>
  <c r="E6" i="1"/>
  <c r="F6" i="1"/>
  <c r="E7" i="1"/>
  <c r="F7" i="1"/>
  <c r="G8" i="1"/>
  <c r="H8" i="1"/>
  <c r="I8" i="1"/>
  <c r="J8" i="1"/>
  <c r="M8" i="1"/>
  <c r="O8" i="1"/>
  <c r="K8" i="1"/>
  <c r="Q8" i="1"/>
  <c r="L8" i="1"/>
  <c r="N8" i="1"/>
  <c r="P8" i="1"/>
</calcChain>
</file>

<file path=xl/sharedStrings.xml><?xml version="1.0" encoding="utf-8"?>
<sst xmlns="http://schemas.openxmlformats.org/spreadsheetml/2006/main" count="38" uniqueCount="22">
  <si>
    <t>Genotype</t>
  </si>
  <si>
    <t>plant #</t>
  </si>
  <si>
    <t>#  colonies</t>
  </si>
  <si>
    <t>dilution</t>
  </si>
  <si>
    <t>cfu/leaf disc</t>
  </si>
  <si>
    <t>log(cfu)</t>
  </si>
  <si>
    <t>ave log</t>
  </si>
  <si>
    <t>SD log</t>
  </si>
  <si>
    <t>SE log</t>
  </si>
  <si>
    <t>95% conf lmt</t>
  </si>
  <si>
    <t>Y data axis point</t>
  </si>
  <si>
    <t>ave minus 95%cl</t>
  </si>
  <si>
    <t>ave+95%cl</t>
  </si>
  <si>
    <t>subtract from Y for - error bar</t>
  </si>
  <si>
    <t>add to Y for + error bar</t>
  </si>
  <si>
    <t>for - error bar</t>
  </si>
  <si>
    <t>for + error bar</t>
  </si>
  <si>
    <t># colonies</t>
  </si>
  <si>
    <t>Psm ES4326 OD600= 0.0002</t>
  </si>
  <si>
    <t xml:space="preserve">2 leaf discs (6mm in diameter) per sample per plant </t>
  </si>
  <si>
    <t>Genotype 1</t>
  </si>
  <si>
    <t>Genotype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</si>
</sst>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000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</font>
    <font>
      <sz val="11"/>
      <color theme="1"/>
      <name val="Calibri"/>
      <family val="2"/>
    </font>
    <font>
      <i/>
      <sz val="10"/>
      <name val="Arial"/>
      <family val="2"/>
    </font>
    <font>
      <b/>
      <sz val="11"/>
      <color theme="1"/>
      <name val="Calibri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AEEC59"/>
        <bgColor indexed="64"/>
      </patternFill>
    </fill>
    <fill>
      <patternFill patternType="solid">
        <fgColor rgb="FFBFFF90"/>
        <bgColor indexed="64"/>
      </patternFill>
    </fill>
    <fill>
      <patternFill patternType="solid">
        <fgColor rgb="FFBFFF9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164" fontId="2" fillId="0" borderId="0" xfId="0" applyNumberFormat="1" applyFont="1" applyFill="1" applyBorder="1"/>
    <xf numFmtId="0" fontId="3" fillId="0" borderId="0" xfId="0" applyFont="1" applyFill="1" applyBorder="1"/>
    <xf numFmtId="165" fontId="2" fillId="0" borderId="0" xfId="0" applyNumberFormat="1" applyFont="1" applyFill="1" applyBorder="1"/>
    <xf numFmtId="0" fontId="1" fillId="3" borderId="0" xfId="0" applyFont="1" applyFill="1" applyBorder="1"/>
    <xf numFmtId="0" fontId="1" fillId="4" borderId="0" xfId="0" applyFont="1" applyFill="1" applyBorder="1" applyAlignment="1">
      <alignment horizontal="center"/>
    </xf>
    <xf numFmtId="0" fontId="4" fillId="2" borderId="0" xfId="0" applyFont="1" applyFill="1"/>
    <xf numFmtId="0" fontId="4" fillId="0" borderId="0" xfId="0" applyFont="1"/>
    <xf numFmtId="0" fontId="5" fillId="4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(Sheet1!#REF!,Sheet1!#REF!,Sheet1!#REF!,Sheet1!#REF!,Sheet1!#REF!,Sheet1!#REF!,Sheet1!#REF!,Sheet1!#REF!,Sheet1!#REF!,Sheet1!#REF!)</c:f>
                <c:numCache>
                  <c:formatCode>General</c:formatCode>
                  <c:ptCount val="1"/>
                  <c:pt idx="0">
                    <c:v>2</c:v>
                  </c:pt>
                </c:numCache>
              </c:numRef>
            </c:plus>
            <c:minus>
              <c:numRef>
                <c:f>(Sheet1!#REF!,Sheet1!#REF!,Sheet1!#REF!,Sheet1!#REF!,Sheet1!#REF!,Sheet1!#REF!,Sheet1!#REF!,Sheet1!#REF!,Sheet1!#REF!,Sheet1!#REF!)</c:f>
                <c:numCache>
                  <c:formatCode>General</c:formatCode>
                  <c:ptCount val="1"/>
                  <c:pt idx="0">
                    <c:v>0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numRef>
              <c:f>(Sheet1!#REF!,Sheet1!#REF!,Sheet1!#REF!,Sheet1!#REF!,Sheet1!#REF!,Sheet1!#REF!,Sheet1!#REF!,Sheet1!#REF!,Sheet1!#REF!,Sheet1!#REF!)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(Sheet1!#REF!,Sheet1!#REF!,Sheet1!#REF!,Sheet1!#REF!,Sheet1!#REF!,Sheet1!#REF!,Sheet1!#REF!,Sheet1!#REF!,Sheet1!#REF!,Sheet1!#REF!)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814464"/>
        <c:axId val="73640192"/>
      </c:barChart>
      <c:catAx>
        <c:axId val="9881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73640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3640192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988144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en-US"/>
    </a:p>
  </c:txPr>
  <c:printSettings>
    <c:headerFooter/>
    <c:pageMargins b="1" l="0.75" r="0.75" t="1" header="0.5" footer="0.5"/>
    <c:pageSetup paperSize="0" orientation="landscape" horizontalDpi="-4" vertic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8000"/>
              </a:solidFill>
            </c:spPr>
          </c:dPt>
          <c:errBars>
            <c:errBarType val="both"/>
            <c:errValType val="cust"/>
            <c:noEndCap val="0"/>
            <c:plus>
              <c:numRef>
                <c:f>(Sheet1!$J$8,Sheet1!$J$17)</c:f>
                <c:numCache>
                  <c:formatCode>General</c:formatCode>
                  <c:ptCount val="2"/>
                  <c:pt idx="0">
                    <c:v>0.28205180072355207</c:v>
                  </c:pt>
                  <c:pt idx="1">
                    <c:v>0.21309049171687208</c:v>
                  </c:pt>
                </c:numCache>
              </c:numRef>
            </c:plus>
            <c:minus>
              <c:numRef>
                <c:f>(Sheet1!$J$8,Sheet1!$J$17)</c:f>
                <c:numCache>
                  <c:formatCode>General</c:formatCode>
                  <c:ptCount val="2"/>
                  <c:pt idx="0">
                    <c:v>0.28205180072355207</c:v>
                  </c:pt>
                  <c:pt idx="1">
                    <c:v>0.21309049171687208</c:v>
                  </c:pt>
                </c:numCache>
              </c:numRef>
            </c:minus>
          </c:errBars>
          <c:cat>
            <c:strRef>
              <c:f>(Sheet1!$A$2,Sheet1!$A$11)</c:f>
              <c:strCache>
                <c:ptCount val="2"/>
                <c:pt idx="0">
                  <c:v>Genotype 1</c:v>
                </c:pt>
                <c:pt idx="1">
                  <c:v>Genotype 2</c:v>
                </c:pt>
              </c:strCache>
            </c:strRef>
          </c:cat>
          <c:val>
            <c:numRef>
              <c:f>(Sheet1!$G$8,Sheet1!$G$17)</c:f>
              <c:numCache>
                <c:formatCode>0.0000</c:formatCode>
                <c:ptCount val="2"/>
                <c:pt idx="0">
                  <c:v>5.5843622402649231</c:v>
                </c:pt>
                <c:pt idx="1">
                  <c:v>6.4653809412711531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14560"/>
        <c:axId val="73641344"/>
      </c:barChart>
      <c:catAx>
        <c:axId val="5811456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73641344"/>
        <c:crossesAt val="3"/>
        <c:auto val="1"/>
        <c:lblAlgn val="ctr"/>
        <c:lblOffset val="100"/>
        <c:noMultiLvlLbl val="0"/>
      </c:catAx>
      <c:valAx>
        <c:axId val="73641344"/>
        <c:scaling>
          <c:orientation val="minMax"/>
          <c:min val="4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Psm</a:t>
                </a:r>
                <a:r>
                  <a:rPr lang="en-US" sz="1400" baseline="0"/>
                  <a:t> ES4326  Growth </a:t>
                </a:r>
              </a:p>
              <a:p>
                <a:pPr>
                  <a:defRPr sz="1400"/>
                </a:pPr>
                <a:r>
                  <a:rPr lang="en-US" sz="1400" baseline="0"/>
                  <a:t>log cfu/leaf disc </a:t>
                </a:r>
                <a:r>
                  <a:rPr lang="en-US" sz="1400"/>
                  <a:t> 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58114560"/>
        <c:crosses val="autoZero"/>
        <c:crossBetween val="between"/>
        <c:minorUnit val="1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2</xdr:row>
      <xdr:rowOff>0</xdr:rowOff>
    </xdr:from>
    <xdr:to>
      <xdr:col>11</xdr:col>
      <xdr:colOff>444500</xdr:colOff>
      <xdr:row>2</xdr:row>
      <xdr:rowOff>0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20</xdr:row>
      <xdr:rowOff>19050</xdr:rowOff>
    </xdr:from>
    <xdr:to>
      <xdr:col>7</xdr:col>
      <xdr:colOff>12700</xdr:colOff>
      <xdr:row>37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workbookViewId="0">
      <selection activeCell="K37" sqref="K37"/>
    </sheetView>
  </sheetViews>
  <sheetFormatPr defaultColWidth="8.81640625" defaultRowHeight="14.5" x14ac:dyDescent="0.35"/>
  <cols>
    <col min="1" max="1" width="11.81640625" customWidth="1"/>
    <col min="11" max="11" width="16.1796875" customWidth="1"/>
    <col min="13" max="13" width="9.7265625" customWidth="1"/>
    <col min="14" max="14" width="13.26953125" customWidth="1"/>
    <col min="15" max="15" width="12.1796875" customWidth="1"/>
    <col min="16" max="16" width="12.26953125" customWidth="1"/>
    <col min="17" max="17" width="12.1796875" customWidth="1"/>
  </cols>
  <sheetData>
    <row r="1" spans="1:17" ht="1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</row>
    <row r="2" spans="1:17" ht="15" x14ac:dyDescent="0.25">
      <c r="A2" s="7" t="s">
        <v>20</v>
      </c>
      <c r="B2" s="1">
        <v>1</v>
      </c>
      <c r="C2" s="2">
        <v>11</v>
      </c>
      <c r="D2" s="2">
        <v>3</v>
      </c>
      <c r="E2" s="2">
        <f>((C2*10^D2/20)*500)/2</f>
        <v>137500</v>
      </c>
      <c r="F2" s="3">
        <f t="shared" ref="F2:F7" si="0">LOG10(E2)</f>
        <v>5.1383026981662816</v>
      </c>
      <c r="G2" s="3"/>
      <c r="H2" s="3"/>
      <c r="I2" s="3"/>
      <c r="J2" s="3"/>
      <c r="K2" s="3"/>
      <c r="L2" s="3"/>
      <c r="M2" s="3"/>
      <c r="N2" s="3"/>
      <c r="O2" s="3"/>
      <c r="P2" s="3"/>
      <c r="Q2" s="2"/>
    </row>
    <row r="3" spans="1:17" ht="15" x14ac:dyDescent="0.25">
      <c r="A3" s="4"/>
      <c r="B3" s="1">
        <v>2</v>
      </c>
      <c r="C3" s="2">
        <v>28</v>
      </c>
      <c r="D3" s="2">
        <v>3</v>
      </c>
      <c r="E3" s="2">
        <f>((C3*10^D3/20)*500)/2</f>
        <v>350000</v>
      </c>
      <c r="F3" s="3">
        <f t="shared" si="0"/>
        <v>5.5440680443502757</v>
      </c>
      <c r="G3" s="3"/>
      <c r="H3" s="3"/>
      <c r="I3" s="3"/>
      <c r="J3" s="3"/>
      <c r="K3" s="3"/>
      <c r="L3" s="3"/>
      <c r="M3" s="3"/>
      <c r="N3" s="3"/>
      <c r="O3" s="3"/>
      <c r="P3" s="3"/>
      <c r="Q3" s="2"/>
    </row>
    <row r="4" spans="1:17" ht="15" x14ac:dyDescent="0.25">
      <c r="A4" s="4"/>
      <c r="B4" s="1">
        <v>3</v>
      </c>
      <c r="C4" s="2">
        <v>30</v>
      </c>
      <c r="D4" s="2">
        <v>3</v>
      </c>
      <c r="E4" s="2">
        <f>((C4*10^D4/20)*500)/2</f>
        <v>375000</v>
      </c>
      <c r="F4" s="3">
        <f t="shared" si="0"/>
        <v>5.5740312677277188</v>
      </c>
      <c r="G4" s="3"/>
      <c r="H4" s="3"/>
      <c r="I4" s="3"/>
      <c r="J4" s="3"/>
      <c r="K4" s="3"/>
      <c r="L4" s="3"/>
      <c r="M4" s="3"/>
      <c r="N4" s="3"/>
      <c r="O4" s="3"/>
      <c r="P4" s="3"/>
      <c r="Q4" s="2"/>
    </row>
    <row r="5" spans="1:17" ht="15" x14ac:dyDescent="0.25">
      <c r="A5" s="4"/>
      <c r="B5" s="1">
        <v>4</v>
      </c>
      <c r="C5" s="2">
        <v>35</v>
      </c>
      <c r="D5" s="2">
        <v>3</v>
      </c>
      <c r="E5" s="2">
        <f>((C5*10^D5/20)*500)/2</f>
        <v>437500</v>
      </c>
      <c r="F5" s="3">
        <f t="shared" si="0"/>
        <v>5.6409780573583319</v>
      </c>
      <c r="G5" s="3"/>
      <c r="H5" s="3"/>
      <c r="I5" s="3"/>
      <c r="J5" s="3"/>
      <c r="K5" s="3"/>
      <c r="L5" s="3"/>
      <c r="M5" s="3"/>
      <c r="N5" s="3"/>
      <c r="O5" s="3"/>
      <c r="P5" s="3"/>
      <c r="Q5" s="2"/>
    </row>
    <row r="6" spans="1:17" ht="15" x14ac:dyDescent="0.25">
      <c r="A6" s="4"/>
      <c r="B6" s="1">
        <v>5</v>
      </c>
      <c r="C6" s="2">
        <v>25</v>
      </c>
      <c r="D6" s="2">
        <v>3</v>
      </c>
      <c r="E6" s="2">
        <f>((C6*10^D6/10)*500)/2</f>
        <v>625000</v>
      </c>
      <c r="F6" s="3">
        <f t="shared" si="0"/>
        <v>5.795880017344075</v>
      </c>
      <c r="G6" s="3"/>
      <c r="H6" s="3"/>
      <c r="I6" s="3"/>
      <c r="J6" s="3"/>
      <c r="K6" s="3"/>
      <c r="L6" s="3"/>
      <c r="M6" s="3"/>
      <c r="N6" s="3"/>
      <c r="O6" s="3"/>
      <c r="P6" s="3"/>
      <c r="Q6" s="2"/>
    </row>
    <row r="7" spans="1:17" ht="15" x14ac:dyDescent="0.25">
      <c r="A7" s="4"/>
      <c r="B7" s="1">
        <v>6</v>
      </c>
      <c r="C7" s="2">
        <v>26</v>
      </c>
      <c r="D7" s="2">
        <v>3</v>
      </c>
      <c r="E7" s="2">
        <f>((C7*10^D7/10)*500)/2</f>
        <v>650000</v>
      </c>
      <c r="F7" s="3">
        <f t="shared" si="0"/>
        <v>5.8129133566428557</v>
      </c>
      <c r="G7" s="3"/>
      <c r="H7" s="3"/>
      <c r="I7" s="3"/>
      <c r="J7" s="3"/>
      <c r="K7" s="3"/>
      <c r="L7" s="3"/>
      <c r="M7" s="3"/>
      <c r="N7" s="3"/>
      <c r="O7" s="3"/>
      <c r="P7" s="3"/>
      <c r="Q7" s="2"/>
    </row>
    <row r="8" spans="1:17" ht="15" x14ac:dyDescent="0.25">
      <c r="A8" s="4"/>
      <c r="B8" s="2"/>
      <c r="C8" s="2"/>
      <c r="D8" s="2"/>
      <c r="E8" s="2"/>
      <c r="F8" s="3"/>
      <c r="G8" s="3">
        <f>AVERAGE(F2:F7)</f>
        <v>5.5843622402649231</v>
      </c>
      <c r="H8" s="3">
        <f>STDEV(F2:F7)</f>
        <v>0.24530805118400886</v>
      </c>
      <c r="I8" s="3">
        <f>H8/SQRT(COUNT(F3:F7))</f>
        <v>0.10970509557508831</v>
      </c>
      <c r="J8" s="3">
        <f>2.571*I8</f>
        <v>0.28205180072355207</v>
      </c>
      <c r="K8" s="5">
        <f>10^G8</f>
        <v>384027.42500859627</v>
      </c>
      <c r="L8" s="3">
        <f>G8-J8</f>
        <v>5.3023104395413707</v>
      </c>
      <c r="M8" s="3">
        <f>G8+J8</f>
        <v>5.8664140409884755</v>
      </c>
      <c r="N8" s="3">
        <f>10^L8</f>
        <v>200590.53631738233</v>
      </c>
      <c r="O8" s="3">
        <f>10^M8</f>
        <v>735214.46159049449</v>
      </c>
      <c r="P8" s="3">
        <f>K8-N8</f>
        <v>183436.88869121394</v>
      </c>
      <c r="Q8" s="3">
        <f>O8-K8</f>
        <v>351187.03658189822</v>
      </c>
    </row>
    <row r="9" spans="1:17" ht="1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ht="15" x14ac:dyDescent="0.25">
      <c r="A10" s="6" t="s">
        <v>0</v>
      </c>
      <c r="B10" s="6" t="s">
        <v>1</v>
      </c>
      <c r="C10" s="6" t="s">
        <v>17</v>
      </c>
      <c r="D10" s="6" t="s">
        <v>3</v>
      </c>
      <c r="E10" s="6" t="s">
        <v>4</v>
      </c>
      <c r="F10" s="6" t="s">
        <v>5</v>
      </c>
      <c r="G10" s="6" t="s">
        <v>6</v>
      </c>
      <c r="H10" s="6" t="s">
        <v>7</v>
      </c>
      <c r="I10" s="6" t="s">
        <v>8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</row>
    <row r="11" spans="1:17" x14ac:dyDescent="0.35">
      <c r="A11" s="10" t="s">
        <v>21</v>
      </c>
      <c r="B11" s="1">
        <v>1</v>
      </c>
      <c r="C11" s="2">
        <v>48</v>
      </c>
      <c r="D11" s="2">
        <v>4</v>
      </c>
      <c r="E11" s="2">
        <f t="shared" ref="E11:E16" si="1">((C11*10^D11/20)*500)/2</f>
        <v>6000000</v>
      </c>
      <c r="F11" s="3">
        <f t="shared" ref="F11:F16" si="2">LOG10(E11)</f>
        <v>6.7781512503836439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2"/>
    </row>
    <row r="12" spans="1:17" ht="15" x14ac:dyDescent="0.25">
      <c r="A12" s="4"/>
      <c r="B12" s="1">
        <v>2</v>
      </c>
      <c r="C12" s="2">
        <v>15</v>
      </c>
      <c r="D12" s="2">
        <v>4</v>
      </c>
      <c r="E12" s="2">
        <f t="shared" si="1"/>
        <v>1875000</v>
      </c>
      <c r="F12" s="3">
        <f t="shared" si="2"/>
        <v>6.2730012720637376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2"/>
    </row>
    <row r="13" spans="1:17" ht="15" x14ac:dyDescent="0.25">
      <c r="A13" s="4"/>
      <c r="B13" s="1">
        <v>3</v>
      </c>
      <c r="C13" s="2">
        <v>20</v>
      </c>
      <c r="D13" s="2">
        <v>4</v>
      </c>
      <c r="E13" s="2">
        <f t="shared" si="1"/>
        <v>2500000</v>
      </c>
      <c r="F13" s="3">
        <f t="shared" si="2"/>
        <v>6.3979400086720375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2"/>
    </row>
    <row r="14" spans="1:17" ht="15" x14ac:dyDescent="0.25">
      <c r="A14" s="4"/>
      <c r="B14" s="1">
        <v>4</v>
      </c>
      <c r="C14" s="2">
        <v>26</v>
      </c>
      <c r="D14" s="2">
        <v>4</v>
      </c>
      <c r="E14" s="2">
        <f t="shared" si="1"/>
        <v>3250000</v>
      </c>
      <c r="F14" s="3">
        <f t="shared" si="2"/>
        <v>6.5118833609788744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2"/>
    </row>
    <row r="15" spans="1:17" ht="15" x14ac:dyDescent="0.25">
      <c r="A15" s="4"/>
      <c r="B15" s="1">
        <v>5</v>
      </c>
      <c r="C15" s="2">
        <v>31</v>
      </c>
      <c r="D15" s="2">
        <v>4</v>
      </c>
      <c r="E15" s="2">
        <f t="shared" si="1"/>
        <v>3875000</v>
      </c>
      <c r="F15" s="3">
        <f t="shared" si="2"/>
        <v>6.5882717068423293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2"/>
    </row>
    <row r="16" spans="1:17" ht="15" x14ac:dyDescent="0.25">
      <c r="A16" s="4"/>
      <c r="B16" s="1">
        <v>6</v>
      </c>
      <c r="C16" s="2">
        <v>14</v>
      </c>
      <c r="D16" s="2">
        <v>4</v>
      </c>
      <c r="E16" s="2">
        <f t="shared" si="1"/>
        <v>1750000</v>
      </c>
      <c r="F16" s="3">
        <f t="shared" si="2"/>
        <v>6.2430380486862944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2"/>
    </row>
    <row r="17" spans="1:17" ht="15" x14ac:dyDescent="0.25">
      <c r="A17" s="4"/>
      <c r="B17" s="2"/>
      <c r="C17" s="2"/>
      <c r="D17" s="2"/>
      <c r="E17" s="2"/>
      <c r="F17" s="3"/>
      <c r="G17" s="3">
        <f>AVERAGE(F11:F16)</f>
        <v>6.4653809412711531</v>
      </c>
      <c r="H17" s="3">
        <f>STDEV(F11:F16)</f>
        <v>0.20301943747378523</v>
      </c>
      <c r="I17" s="3">
        <f>H17/SQRT(COUNT(F11:F16))</f>
        <v>8.2882338279607962E-2</v>
      </c>
      <c r="J17" s="3">
        <f>2.571*I17</f>
        <v>0.21309049171687208</v>
      </c>
      <c r="K17" s="3">
        <f>10^G17</f>
        <v>2919987.1568588181</v>
      </c>
      <c r="L17" s="3">
        <f>G17-J17</f>
        <v>6.2522904495542813</v>
      </c>
      <c r="M17" s="3">
        <f>G17+J17</f>
        <v>6.678471432988025</v>
      </c>
      <c r="N17" s="3">
        <f>10^L17</f>
        <v>1787682.7502254546</v>
      </c>
      <c r="O17" s="3">
        <f>10^M17</f>
        <v>4769484.4038435379</v>
      </c>
      <c r="P17" s="3">
        <f>K17-N17</f>
        <v>1132304.4066333636</v>
      </c>
      <c r="Q17" s="3">
        <f>O17-K17</f>
        <v>1849497.2469847198</v>
      </c>
    </row>
    <row r="18" spans="1:17" ht="15" x14ac:dyDescent="0.25">
      <c r="A18" s="8" t="s">
        <v>18</v>
      </c>
      <c r="B18" s="8"/>
      <c r="C18" s="8"/>
      <c r="D18" s="9"/>
      <c r="E18" s="9"/>
    </row>
    <row r="19" spans="1:17" ht="15" x14ac:dyDescent="0.25">
      <c r="A19" s="8" t="s">
        <v>19</v>
      </c>
      <c r="B19" s="8"/>
      <c r="C19" s="8"/>
      <c r="D19" s="8"/>
      <c r="E19" s="8"/>
    </row>
  </sheetData>
  <pageMargins left="0.7" right="0.7" top="0.75" bottom="0.7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M Mukhtar</dc:creator>
  <cp:lastModifiedBy>Karolina M Mukhtar</cp:lastModifiedBy>
  <dcterms:created xsi:type="dcterms:W3CDTF">2015-02-27T20:32:00Z</dcterms:created>
  <dcterms:modified xsi:type="dcterms:W3CDTF">2015-03-08T21:41:53Z</dcterms:modified>
</cp:coreProperties>
</file>