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960" yWindow="1365" windowWidth="12660" windowHeight="8085"/>
  </bookViews>
  <sheets>
    <sheet name="Calculations" sheetId="2" r:id="rId1"/>
    <sheet name="Plate Layout" sheetId="4" r:id="rId2"/>
  </sheets>
  <definedNames>
    <definedName name="_xlnm.Print_Area" localSheetId="0">Calculations!$A$1:$K$58</definedName>
  </definedNames>
  <calcPr calcId="145621"/>
</workbook>
</file>

<file path=xl/calcChain.xml><?xml version="1.0" encoding="utf-8"?>
<calcChain xmlns="http://schemas.openxmlformats.org/spreadsheetml/2006/main">
  <c r="H16" i="2" l="1"/>
  <c r="H38" i="2"/>
  <c r="H36" i="2"/>
  <c r="H17" i="2"/>
  <c r="F57" i="2"/>
  <c r="F55" i="2"/>
  <c r="G57" i="2"/>
  <c r="G55" i="2"/>
  <c r="H57" i="2"/>
  <c r="H55" i="2"/>
  <c r="I57" i="2"/>
  <c r="I55" i="2"/>
  <c r="H23" i="2"/>
  <c r="H19" i="2"/>
  <c r="H15" i="2"/>
  <c r="H47" i="2"/>
  <c r="H45" i="2"/>
  <c r="H44" i="2"/>
  <c r="H46" i="2"/>
  <c r="F56" i="2"/>
  <c r="H20" i="2"/>
  <c r="H25" i="2"/>
  <c r="H22" i="2"/>
  <c r="H21" i="2"/>
  <c r="H37" i="2"/>
  <c r="H18" i="2"/>
  <c r="H26" i="2"/>
  <c r="H27" i="2"/>
  <c r="H29" i="2"/>
  <c r="H28" i="2"/>
  <c r="H24" i="2"/>
  <c r="I56" i="2"/>
  <c r="H56" i="2"/>
  <c r="G56" i="2"/>
</calcChain>
</file>

<file path=xl/sharedStrings.xml><?xml version="1.0" encoding="utf-8"?>
<sst xmlns="http://schemas.openxmlformats.org/spreadsheetml/2006/main" count="258" uniqueCount="107">
  <si>
    <t>Biotinylated tracer peptide (varies by allele), stored at 400uM in DMSO</t>
  </si>
  <si>
    <t>Purified HLA-DRB1 monomer (Benaroya)</t>
  </si>
  <si>
    <t>1x PBS (Invitrogen, #14200-166) and Tween-20 (Sigma, #P7949)</t>
  </si>
  <si>
    <t>DELFIA Assay Buffer (Perkin-Elmer, #4002-0010)</t>
  </si>
  <si>
    <t>Europium-labeled Streptavidin (Perkin-Elmer, #1244-360)</t>
  </si>
  <si>
    <t>Octyl-β-D-Glucopyranaside (Sigma, #08001-106)</t>
  </si>
  <si>
    <t>HLA Allele:</t>
  </si>
  <si>
    <t>Reaction Mix Added (uL):</t>
  </si>
  <si>
    <t>T.V. (uL)</t>
  </si>
  <si>
    <t>uL</t>
  </si>
  <si>
    <t>+</t>
  </si>
  <si>
    <t>-</t>
  </si>
  <si>
    <t>Insert # of Peptides Being Tested:</t>
  </si>
  <si>
    <t>Insert # of HLA Alleles Being Tested:</t>
  </si>
  <si>
    <t>386-well Polypropylene Plate</t>
  </si>
  <si>
    <t>384-well white High Binding Plate</t>
  </si>
  <si>
    <t>Total Amount of Materials Needed:</t>
  </si>
  <si>
    <t>Insert # of Dilutions Being Tested (generally 8):</t>
  </si>
  <si>
    <t>plates</t>
  </si>
  <si>
    <t>mL</t>
  </si>
  <si>
    <t>DELFIA Enhancement Buffer (Perkin-Elmer, #4001-0010)</t>
  </si>
  <si>
    <t>Test peptide, stored at 10uM in DMSO</t>
  </si>
  <si>
    <t>Borate Buffer</t>
  </si>
  <si>
    <t>Citrate NaPO4 buffer pH 5.4</t>
  </si>
  <si>
    <t>ug</t>
  </si>
  <si>
    <t>Stock Concentration (uM)</t>
  </si>
  <si>
    <t>Calculations for Coating ELISA Plates</t>
  </si>
  <si>
    <t>Antibody Concentration:</t>
  </si>
  <si>
    <t>mg/mL</t>
  </si>
  <si>
    <t>Antibody Added:</t>
  </si>
  <si>
    <t>Borate Buffer Added:</t>
  </si>
  <si>
    <t>Total Volume:</t>
  </si>
  <si>
    <t>PefaBloc SCF (Roche, #1158591600)</t>
  </si>
  <si>
    <t>Calculations for Master Mix Solution:</t>
  </si>
  <si>
    <t>Citrate Phosphate Buffer</t>
  </si>
  <si>
    <t>1mM Pefa Bloc</t>
  </si>
  <si>
    <t>Octyl-β-D-Glucopyranaside</t>
  </si>
  <si>
    <t>Neutralization Buffer</t>
  </si>
  <si>
    <t>A.</t>
  </si>
  <si>
    <t>Dilution 1</t>
  </si>
  <si>
    <t>Dilution 2</t>
  </si>
  <si>
    <t>Dilution 3</t>
  </si>
  <si>
    <t>Dilution 4</t>
  </si>
  <si>
    <t>Dilution 5</t>
  </si>
  <si>
    <t>Dilution 6</t>
  </si>
  <si>
    <t>Dilution 7</t>
  </si>
  <si>
    <t>Dilution 8</t>
  </si>
  <si>
    <t>Test Peptide 1</t>
  </si>
  <si>
    <t>Polypropylene Plate</t>
  </si>
  <si>
    <t>Test Peptide 2</t>
  </si>
  <si>
    <t>Test Peptide 3</t>
  </si>
  <si>
    <t>Test Peptide 4</t>
  </si>
  <si>
    <t>Test Peptide 5</t>
  </si>
  <si>
    <t>Test Peptide 6</t>
  </si>
  <si>
    <t>Test Peptide 7</t>
  </si>
  <si>
    <t>Test Peptide 8</t>
  </si>
  <si>
    <t>Test Peptide 9</t>
  </si>
  <si>
    <t>Test Peptide 10</t>
  </si>
  <si>
    <t>Test Peptide 11</t>
  </si>
  <si>
    <t>Test Peptide 12</t>
  </si>
  <si>
    <t>Test Peptide 13</t>
  </si>
  <si>
    <t>Test Peptide 14</t>
  </si>
  <si>
    <t>Test Peptide 15</t>
  </si>
  <si>
    <t>Controls</t>
  </si>
  <si>
    <t>B.</t>
  </si>
  <si>
    <t>Test Peptide 16</t>
  </si>
  <si>
    <t>Test Peptide 17</t>
  </si>
  <si>
    <t>Test Peptide 18</t>
  </si>
  <si>
    <t>Test Peptide 19</t>
  </si>
  <si>
    <t>Test Peptide 20</t>
  </si>
  <si>
    <t>Test Peptide 21</t>
  </si>
  <si>
    <t>Test Peptide 22</t>
  </si>
  <si>
    <t>Test Peptide 23</t>
  </si>
  <si>
    <t>Test Peptide 24</t>
  </si>
  <si>
    <t>Test Peptide 25</t>
  </si>
  <si>
    <t>Test Peptide 26</t>
  </si>
  <si>
    <t>Test Peptide 27</t>
  </si>
  <si>
    <t>Test Peptide 28</t>
  </si>
  <si>
    <t>Test Peptide 29</t>
  </si>
  <si>
    <t>Test Peptide 30</t>
  </si>
  <si>
    <t>Test Peptide 31</t>
  </si>
  <si>
    <t>Test Peptide 32</t>
  </si>
  <si>
    <t>Test Peptide 33</t>
  </si>
  <si>
    <t>Test Peptide 34</t>
  </si>
  <si>
    <t>Test Peptide 35</t>
  </si>
  <si>
    <t>Test Peptide 36</t>
  </si>
  <si>
    <t>Test Peptide 37</t>
  </si>
  <si>
    <t>Test Peptide 38</t>
  </si>
  <si>
    <t>Test Peptide 39</t>
  </si>
  <si>
    <t>Test Peptide 40</t>
  </si>
  <si>
    <t>Test Peptide 41</t>
  </si>
  <si>
    <t>Test Peptide 42</t>
  </si>
  <si>
    <t>Test Peptide 43</t>
  </si>
  <si>
    <t>Test Peptide 44</t>
  </si>
  <si>
    <t>Test Peptide 45</t>
  </si>
  <si>
    <t>High Bind ELISA Plate 1</t>
  </si>
  <si>
    <t>High Bind ELISA Plate 3</t>
  </si>
  <si>
    <t>High Bind ELISA Plate 2</t>
  </si>
  <si>
    <t>EXAMPLE</t>
  </si>
  <si>
    <t>L243 anti-HLA-DRA antibody @500ug/mL (Biolegend, #307602)</t>
  </si>
  <si>
    <t>HLA Stock Added (uL)</t>
  </si>
  <si>
    <t>Preparing 101 nM HLA Dilutions:</t>
  </si>
  <si>
    <t>DRB1*0101</t>
  </si>
  <si>
    <t>DRB1*0401</t>
  </si>
  <si>
    <t>DRB1*0701</t>
  </si>
  <si>
    <t>DRB1*1501</t>
  </si>
  <si>
    <t>Assay Information: User should input assay specs in highlighted cells  (I5,I7, I9, and F54-I54).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</si>
</sst>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/>
    <xf numFmtId="0" fontId="3" fillId="2" borderId="8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1" fontId="3" fillId="2" borderId="0" xfId="0" applyNumberFormat="1" applyFont="1" applyFill="1" applyBorder="1" applyAlignment="1">
      <alignment horizontal="right"/>
    </xf>
    <xf numFmtId="172" fontId="3" fillId="2" borderId="0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4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2" fontId="3" fillId="2" borderId="0" xfId="0" applyNumberFormat="1" applyFont="1" applyFill="1" applyBorder="1"/>
    <xf numFmtId="0" fontId="3" fillId="2" borderId="4" xfId="0" applyFont="1" applyFill="1" applyBorder="1" applyAlignment="1">
      <alignment horizontal="left" indent="3"/>
    </xf>
    <xf numFmtId="0" fontId="3" fillId="2" borderId="1" xfId="0" applyFont="1" applyFill="1" applyBorder="1" applyAlignment="1">
      <alignment horizontal="left" indent="3"/>
    </xf>
    <xf numFmtId="0" fontId="3" fillId="2" borderId="9" xfId="0" applyFont="1" applyFill="1" applyBorder="1" applyAlignment="1">
      <alignment horizontal="left"/>
    </xf>
    <xf numFmtId="172" fontId="5" fillId="2" borderId="9" xfId="0" applyNumberFormat="1" applyFont="1" applyFill="1" applyBorder="1"/>
    <xf numFmtId="0" fontId="9" fillId="2" borderId="0" xfId="0" applyFont="1" applyFill="1"/>
    <xf numFmtId="0" fontId="6" fillId="0" borderId="0" xfId="0" applyFont="1"/>
    <xf numFmtId="0" fontId="10" fillId="2" borderId="0" xfId="0" applyFont="1" applyFill="1" applyAlignment="1"/>
    <xf numFmtId="0" fontId="9" fillId="2" borderId="0" xfId="0" applyFont="1" applyFill="1" applyAlignment="1">
      <alignment textRotation="90"/>
    </xf>
    <xf numFmtId="0" fontId="9" fillId="2" borderId="0" xfId="0" applyFont="1" applyFill="1" applyAlignment="1">
      <alignment horizontal="right"/>
    </xf>
    <xf numFmtId="0" fontId="9" fillId="3" borderId="10" xfId="0" applyFont="1" applyFill="1" applyBorder="1"/>
    <xf numFmtId="0" fontId="9" fillId="2" borderId="11" xfId="0" applyFont="1" applyFill="1" applyBorder="1"/>
    <xf numFmtId="0" fontId="9" fillId="2" borderId="12" xfId="0" applyFont="1" applyFill="1" applyBorder="1"/>
    <xf numFmtId="0" fontId="9" fillId="2" borderId="9" xfId="0" applyFont="1" applyFill="1" applyBorder="1"/>
    <xf numFmtId="0" fontId="9" fillId="2" borderId="13" xfId="0" quotePrefix="1" applyFont="1" applyFill="1" applyBorder="1"/>
    <xf numFmtId="0" fontId="9" fillId="2" borderId="14" xfId="0" quotePrefix="1" applyFont="1" applyFill="1" applyBorder="1"/>
    <xf numFmtId="0" fontId="9" fillId="4" borderId="14" xfId="0" applyFont="1" applyFill="1" applyBorder="1"/>
    <xf numFmtId="0" fontId="9" fillId="4" borderId="15" xfId="0" applyFont="1" applyFill="1" applyBorder="1"/>
    <xf numFmtId="0" fontId="10" fillId="2" borderId="0" xfId="0" applyFont="1" applyFill="1" applyAlignment="1">
      <alignment horizontal="left"/>
    </xf>
    <xf numFmtId="0" fontId="9" fillId="3" borderId="11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12" xfId="0" applyFont="1" applyFill="1" applyBorder="1"/>
    <xf numFmtId="0" fontId="6" fillId="2" borderId="9" xfId="0" applyFont="1" applyFill="1" applyBorder="1"/>
    <xf numFmtId="0" fontId="6" fillId="2" borderId="9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3" xfId="0" quotePrefix="1" applyFont="1" applyFill="1" applyBorder="1"/>
    <xf numFmtId="0" fontId="6" fillId="2" borderId="14" xfId="0" quotePrefix="1" applyFont="1" applyFill="1" applyBorder="1"/>
    <xf numFmtId="0" fontId="6" fillId="2" borderId="14" xfId="0" applyFont="1" applyFill="1" applyBorder="1"/>
    <xf numFmtId="0" fontId="6" fillId="4" borderId="14" xfId="0" applyFont="1" applyFill="1" applyBorder="1"/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9" fillId="0" borderId="0" xfId="0" applyFont="1"/>
    <xf numFmtId="0" fontId="9" fillId="2" borderId="18" xfId="0" applyFont="1" applyFill="1" applyBorder="1"/>
    <xf numFmtId="0" fontId="9" fillId="2" borderId="19" xfId="0" applyFont="1" applyFill="1" applyBorder="1"/>
    <xf numFmtId="0" fontId="9" fillId="5" borderId="10" xfId="0" applyFont="1" applyFill="1" applyBorder="1"/>
    <xf numFmtId="0" fontId="9" fillId="5" borderId="11" xfId="0" applyFont="1" applyFill="1" applyBorder="1"/>
    <xf numFmtId="0" fontId="9" fillId="5" borderId="18" xfId="0" applyFont="1" applyFill="1" applyBorder="1"/>
    <xf numFmtId="0" fontId="9" fillId="5" borderId="12" xfId="0" applyFont="1" applyFill="1" applyBorder="1"/>
    <xf numFmtId="0" fontId="9" fillId="5" borderId="9" xfId="0" applyFont="1" applyFill="1" applyBorder="1"/>
    <xf numFmtId="0" fontId="9" fillId="5" borderId="19" xfId="0" applyFont="1" applyFill="1" applyBorder="1"/>
    <xf numFmtId="0" fontId="9" fillId="5" borderId="13" xfId="0" quotePrefix="1" applyFont="1" applyFill="1" applyBorder="1"/>
    <xf numFmtId="0" fontId="9" fillId="5" borderId="14" xfId="0" quotePrefix="1" applyFont="1" applyFill="1" applyBorder="1"/>
    <xf numFmtId="0" fontId="9" fillId="5" borderId="14" xfId="0" applyFont="1" applyFill="1" applyBorder="1"/>
    <xf numFmtId="0" fontId="9" fillId="5" borderId="15" xfId="0" applyFont="1" applyFill="1" applyBorder="1"/>
    <xf numFmtId="0" fontId="9" fillId="2" borderId="0" xfId="0" applyFont="1" applyFill="1" applyBorder="1" applyAlignment="1">
      <alignment horizontal="right"/>
    </xf>
    <xf numFmtId="0" fontId="6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quotePrefix="1" applyFont="1" applyFill="1" applyBorder="1"/>
    <xf numFmtId="0" fontId="9" fillId="2" borderId="0" xfId="0" applyFont="1" applyFill="1" applyBorder="1"/>
    <xf numFmtId="0" fontId="6" fillId="2" borderId="0" xfId="0" applyFont="1" applyFill="1"/>
    <xf numFmtId="0" fontId="2" fillId="2" borderId="0" xfId="0" applyFont="1" applyFill="1" applyAlignment="1">
      <alignment vertical="center" textRotation="90"/>
    </xf>
    <xf numFmtId="0" fontId="3" fillId="4" borderId="0" xfId="0" applyFont="1" applyFill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left" indent="3"/>
    </xf>
    <xf numFmtId="0" fontId="3" fillId="2" borderId="0" xfId="0" applyFont="1" applyFill="1"/>
    <xf numFmtId="0" fontId="3" fillId="6" borderId="2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4" fillId="7" borderId="0" xfId="0" applyFont="1" applyFill="1" applyBorder="1" applyAlignment="1"/>
    <xf numFmtId="0" fontId="3" fillId="2" borderId="19" xfId="0" applyFont="1" applyFill="1" applyBorder="1" applyAlignment="1">
      <alignment horizontal="left"/>
    </xf>
    <xf numFmtId="2" fontId="5" fillId="2" borderId="21" xfId="0" applyNumberFormat="1" applyFont="1" applyFill="1" applyBorder="1"/>
    <xf numFmtId="2" fontId="3" fillId="8" borderId="22" xfId="0" applyNumberFormat="1" applyFont="1" applyFill="1" applyBorder="1"/>
    <xf numFmtId="2" fontId="3" fillId="8" borderId="23" xfId="0" applyNumberFormat="1" applyFont="1" applyFill="1" applyBorder="1"/>
    <xf numFmtId="2" fontId="3" fillId="8" borderId="24" xfId="0" applyNumberFormat="1" applyFont="1" applyFill="1" applyBorder="1"/>
    <xf numFmtId="0" fontId="9" fillId="0" borderId="10" xfId="0" applyFont="1" applyFill="1" applyBorder="1"/>
    <xf numFmtId="0" fontId="9" fillId="0" borderId="11" xfId="0" applyFont="1" applyFill="1" applyBorder="1"/>
    <xf numFmtId="49" fontId="7" fillId="2" borderId="27" xfId="0" applyNumberFormat="1" applyFont="1" applyFill="1" applyBorder="1" applyAlignment="1">
      <alignment horizontal="center"/>
    </xf>
    <xf numFmtId="0" fontId="8" fillId="7" borderId="0" xfId="0" applyFont="1" applyFill="1" applyBorder="1" applyAlignment="1"/>
    <xf numFmtId="0" fontId="4" fillId="0" borderId="0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26" xfId="0" applyFont="1" applyFill="1" applyBorder="1" applyAlignment="1">
      <alignment horizontal="center" vertical="center" textRotation="90"/>
    </xf>
    <xf numFmtId="0" fontId="10" fillId="2" borderId="0" xfId="0" applyFont="1" applyFill="1" applyBorder="1" applyAlignment="1">
      <alignment horizontal="center" vertical="center" textRotation="90"/>
    </xf>
    <xf numFmtId="0" fontId="9" fillId="2" borderId="0" xfId="0" applyFont="1" applyFill="1" applyBorder="1" applyAlignment="1">
      <alignment horizontal="center" vertical="top" textRotation="90"/>
    </xf>
    <xf numFmtId="0" fontId="11" fillId="10" borderId="26" xfId="0" applyFont="1" applyFill="1" applyBorder="1" applyAlignment="1">
      <alignment horizontal="center" vertical="center" textRotation="90"/>
    </xf>
    <xf numFmtId="0" fontId="11" fillId="9" borderId="0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28575</xdr:rowOff>
    </xdr:from>
    <xdr:to>
      <xdr:col>1</xdr:col>
      <xdr:colOff>9525</xdr:colOff>
      <xdr:row>21</xdr:row>
      <xdr:rowOff>0</xdr:rowOff>
    </xdr:to>
    <xdr:sp macro="" textlink="">
      <xdr:nvSpPr>
        <xdr:cNvPr id="1123" name="Straight Connector 1"/>
        <xdr:cNvSpPr>
          <a:spLocks noChangeShapeType="1"/>
        </xdr:cNvSpPr>
      </xdr:nvSpPr>
      <xdr:spPr bwMode="auto">
        <a:xfrm>
          <a:off x="1695450" y="3990975"/>
          <a:ext cx="9525" cy="561975"/>
        </a:xfrm>
        <a:prstGeom prst="line">
          <a:avLst/>
        </a:prstGeom>
        <a:noFill/>
        <a:ln w="25400">
          <a:solidFill>
            <a:srgbClr val="000000"/>
          </a:solidFill>
          <a:prstDash val="dash"/>
          <a:round/>
          <a:headEnd/>
          <a:tailEnd/>
        </a:ln>
        <a:effectLst>
          <a:outerShdw blurRad="40000" dist="20000" dir="5400000" rotWithShape="0">
            <a:srgbClr val="80808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9</xdr:col>
      <xdr:colOff>0</xdr:colOff>
      <xdr:row>18</xdr:row>
      <xdr:rowOff>9525</xdr:rowOff>
    </xdr:from>
    <xdr:to>
      <xdr:col>25</xdr:col>
      <xdr:colOff>0</xdr:colOff>
      <xdr:row>20</xdr:row>
      <xdr:rowOff>180975</xdr:rowOff>
    </xdr:to>
    <xdr:sp macro="" textlink="">
      <xdr:nvSpPr>
        <xdr:cNvPr id="1124" name="Straight Connector 1"/>
        <xdr:cNvSpPr>
          <a:spLocks noChangeShapeType="1"/>
        </xdr:cNvSpPr>
      </xdr:nvSpPr>
      <xdr:spPr bwMode="auto">
        <a:xfrm>
          <a:off x="3219450" y="3971925"/>
          <a:ext cx="3048000" cy="552450"/>
        </a:xfrm>
        <a:prstGeom prst="line">
          <a:avLst/>
        </a:prstGeom>
        <a:noFill/>
        <a:ln w="25400">
          <a:solidFill>
            <a:srgbClr val="000000"/>
          </a:solidFill>
          <a:prstDash val="dash"/>
          <a:round/>
          <a:headEnd/>
          <a:tailEnd/>
        </a:ln>
        <a:effectLst>
          <a:outerShdw blurRad="40000" dist="20000" dir="5400000" rotWithShape="0">
            <a:srgbClr val="80808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28</xdr:col>
      <xdr:colOff>0</xdr:colOff>
      <xdr:row>18</xdr:row>
      <xdr:rowOff>28575</xdr:rowOff>
    </xdr:from>
    <xdr:to>
      <xdr:col>28</xdr:col>
      <xdr:colOff>9525</xdr:colOff>
      <xdr:row>21</xdr:row>
      <xdr:rowOff>0</xdr:rowOff>
    </xdr:to>
    <xdr:sp macro="" textlink="">
      <xdr:nvSpPr>
        <xdr:cNvPr id="1125" name="Straight Connector 3"/>
        <xdr:cNvSpPr>
          <a:spLocks noChangeShapeType="1"/>
        </xdr:cNvSpPr>
      </xdr:nvSpPr>
      <xdr:spPr bwMode="auto">
        <a:xfrm>
          <a:off x="9077325" y="3990975"/>
          <a:ext cx="9525" cy="561975"/>
        </a:xfrm>
        <a:prstGeom prst="line">
          <a:avLst/>
        </a:prstGeom>
        <a:noFill/>
        <a:ln w="25400">
          <a:solidFill>
            <a:srgbClr val="000000"/>
          </a:solidFill>
          <a:prstDash val="dash"/>
          <a:round/>
          <a:headEnd/>
          <a:tailEnd/>
        </a:ln>
        <a:effectLst>
          <a:outerShdw blurRad="40000" dist="20000" dir="5400000" rotWithShape="0">
            <a:srgbClr val="80808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36</xdr:col>
      <xdr:colOff>0</xdr:colOff>
      <xdr:row>18</xdr:row>
      <xdr:rowOff>9525</xdr:rowOff>
    </xdr:from>
    <xdr:to>
      <xdr:col>52</xdr:col>
      <xdr:colOff>0</xdr:colOff>
      <xdr:row>20</xdr:row>
      <xdr:rowOff>180975</xdr:rowOff>
    </xdr:to>
    <xdr:sp macro="" textlink="">
      <xdr:nvSpPr>
        <xdr:cNvPr id="1126" name="Straight Connector 1"/>
        <xdr:cNvSpPr>
          <a:spLocks noChangeShapeType="1"/>
        </xdr:cNvSpPr>
      </xdr:nvSpPr>
      <xdr:spPr bwMode="auto">
        <a:xfrm>
          <a:off x="10601325" y="3971925"/>
          <a:ext cx="3048000" cy="552450"/>
        </a:xfrm>
        <a:prstGeom prst="line">
          <a:avLst/>
        </a:prstGeom>
        <a:noFill/>
        <a:ln w="25400">
          <a:solidFill>
            <a:srgbClr val="000000"/>
          </a:solidFill>
          <a:prstDash val="dash"/>
          <a:round/>
          <a:headEnd/>
          <a:tailEnd/>
        </a:ln>
        <a:effectLst>
          <a:outerShdw blurRad="40000" dist="20000" dir="5400000" rotWithShape="0">
            <a:srgbClr val="80808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8"/>
  <sheetViews>
    <sheetView tabSelected="1" workbookViewId="0">
      <selection activeCell="H7" sqref="H7"/>
    </sheetView>
  </sheetViews>
  <sheetFormatPr defaultColWidth="10.85546875" defaultRowHeight="12.75" x14ac:dyDescent="0.2"/>
  <cols>
    <col min="1" max="1" width="10.85546875" style="78"/>
    <col min="2" max="2" width="6.42578125" style="82" customWidth="1"/>
    <col min="3" max="3" width="14.42578125" style="78" customWidth="1"/>
    <col min="4" max="5" width="10.85546875" style="78"/>
    <col min="6" max="6" width="13.42578125" style="78" bestFit="1" customWidth="1"/>
    <col min="7" max="7" width="11.85546875" style="78" bestFit="1" customWidth="1"/>
    <col min="8" max="8" width="11.85546875" style="83" bestFit="1" customWidth="1"/>
    <col min="9" max="9" width="10.85546875" style="82" customWidth="1"/>
    <col min="10" max="10" width="7.28515625" style="78" customWidth="1"/>
    <col min="11" max="16384" width="10.85546875" style="78"/>
  </cols>
  <sheetData>
    <row r="2" spans="2:10" x14ac:dyDescent="0.2">
      <c r="B2" s="1"/>
      <c r="C2" s="2"/>
      <c r="D2" s="2"/>
      <c r="E2" s="2"/>
      <c r="F2" s="2"/>
      <c r="G2" s="2"/>
      <c r="H2" s="12"/>
      <c r="I2" s="18"/>
      <c r="J2" s="3"/>
    </row>
    <row r="3" spans="2:10" x14ac:dyDescent="0.2">
      <c r="B3" s="4"/>
      <c r="C3" s="98" t="s">
        <v>106</v>
      </c>
      <c r="D3" s="89"/>
      <c r="E3" s="89"/>
      <c r="F3" s="89"/>
      <c r="G3" s="89"/>
      <c r="H3" s="89"/>
      <c r="I3" s="99"/>
      <c r="J3" s="6"/>
    </row>
    <row r="4" spans="2:10" ht="13.5" thickBot="1" x14ac:dyDescent="0.25">
      <c r="B4" s="4"/>
      <c r="C4" s="5"/>
      <c r="D4" s="5"/>
      <c r="E4" s="5"/>
      <c r="F4" s="5"/>
      <c r="G4" s="5"/>
      <c r="H4" s="13"/>
      <c r="I4" s="11"/>
      <c r="J4" s="6"/>
    </row>
    <row r="5" spans="2:10" ht="13.5" thickBot="1" x14ac:dyDescent="0.25">
      <c r="B5" s="4"/>
      <c r="C5" s="88" t="s">
        <v>12</v>
      </c>
      <c r="D5" s="5"/>
      <c r="E5" s="5"/>
      <c r="F5" s="5"/>
      <c r="G5" s="5"/>
      <c r="H5" s="13"/>
      <c r="I5" s="86">
        <v>15</v>
      </c>
      <c r="J5" s="6"/>
    </row>
    <row r="6" spans="2:10" ht="13.5" thickBot="1" x14ac:dyDescent="0.25">
      <c r="B6" s="4"/>
      <c r="C6" s="88"/>
      <c r="D6" s="5"/>
      <c r="E6" s="5"/>
      <c r="F6" s="5"/>
      <c r="G6" s="5"/>
      <c r="H6" s="13"/>
      <c r="I6" s="87"/>
      <c r="J6" s="6"/>
    </row>
    <row r="7" spans="2:10" ht="13.5" thickBot="1" x14ac:dyDescent="0.25">
      <c r="B7" s="4"/>
      <c r="C7" s="88" t="s">
        <v>17</v>
      </c>
      <c r="D7" s="5"/>
      <c r="E7" s="5"/>
      <c r="F7" s="5"/>
      <c r="G7" s="5"/>
      <c r="H7" s="13"/>
      <c r="I7" s="86">
        <v>8</v>
      </c>
      <c r="J7" s="6"/>
    </row>
    <row r="8" spans="2:10" ht="13.5" thickBot="1" x14ac:dyDescent="0.25">
      <c r="B8" s="4"/>
      <c r="C8" s="88"/>
      <c r="D8" s="5"/>
      <c r="E8" s="5"/>
      <c r="F8" s="5"/>
      <c r="G8" s="5"/>
      <c r="H8" s="13"/>
      <c r="I8" s="87"/>
      <c r="J8" s="6"/>
    </row>
    <row r="9" spans="2:10" ht="13.5" thickBot="1" x14ac:dyDescent="0.25">
      <c r="B9" s="4"/>
      <c r="C9" s="88" t="s">
        <v>13</v>
      </c>
      <c r="D9" s="5"/>
      <c r="E9" s="5"/>
      <c r="F9" s="5"/>
      <c r="G9" s="5"/>
      <c r="H9" s="13"/>
      <c r="I9" s="86">
        <v>1</v>
      </c>
      <c r="J9" s="6"/>
    </row>
    <row r="10" spans="2:10" x14ac:dyDescent="0.2">
      <c r="B10" s="7"/>
      <c r="C10" s="8"/>
      <c r="D10" s="8"/>
      <c r="E10" s="8"/>
      <c r="F10" s="8"/>
      <c r="G10" s="8"/>
      <c r="H10" s="14"/>
      <c r="I10" s="19"/>
      <c r="J10" s="9"/>
    </row>
    <row r="11" spans="2:10" x14ac:dyDescent="0.2">
      <c r="B11" s="81"/>
      <c r="C11" s="79"/>
      <c r="D11" s="79"/>
      <c r="E11" s="79"/>
      <c r="F11" s="79"/>
      <c r="G11" s="79"/>
      <c r="H11" s="80"/>
      <c r="I11" s="81"/>
      <c r="J11" s="79"/>
    </row>
    <row r="12" spans="2:10" x14ac:dyDescent="0.2">
      <c r="B12" s="1"/>
      <c r="C12" s="2"/>
      <c r="D12" s="2"/>
      <c r="E12" s="2"/>
      <c r="F12" s="2"/>
      <c r="G12" s="2"/>
      <c r="H12" s="12"/>
      <c r="I12" s="18"/>
      <c r="J12" s="3"/>
    </row>
    <row r="13" spans="2:10" x14ac:dyDescent="0.2">
      <c r="B13" s="4"/>
      <c r="C13" s="10" t="s">
        <v>16</v>
      </c>
      <c r="D13" s="5"/>
      <c r="E13" s="5"/>
      <c r="F13" s="5"/>
      <c r="G13" s="5"/>
      <c r="H13" s="13"/>
      <c r="I13" s="11"/>
      <c r="J13" s="6"/>
    </row>
    <row r="14" spans="2:10" x14ac:dyDescent="0.2">
      <c r="B14" s="26"/>
      <c r="C14" s="5"/>
      <c r="D14" s="5"/>
      <c r="E14" s="5"/>
      <c r="F14" s="5"/>
      <c r="G14" s="5"/>
      <c r="H14" s="13"/>
      <c r="I14" s="11"/>
      <c r="J14" s="6"/>
    </row>
    <row r="15" spans="2:10" x14ac:dyDescent="0.2">
      <c r="B15" s="26" t="s">
        <v>14</v>
      </c>
      <c r="C15" s="5"/>
      <c r="D15" s="5"/>
      <c r="E15" s="5"/>
      <c r="F15" s="5"/>
      <c r="G15" s="5"/>
      <c r="H15" s="13">
        <f>ROUNDUP(((I5*I9*I7+2)/(384-18)),0)</f>
        <v>1</v>
      </c>
      <c r="I15" s="20" t="s">
        <v>18</v>
      </c>
      <c r="J15" s="6"/>
    </row>
    <row r="16" spans="2:10" x14ac:dyDescent="0.2">
      <c r="B16" s="26" t="s">
        <v>15</v>
      </c>
      <c r="C16" s="5"/>
      <c r="D16" s="5"/>
      <c r="E16" s="5"/>
      <c r="F16" s="5"/>
      <c r="G16" s="5"/>
      <c r="H16" s="13">
        <f>ROUNDUP((I5/16+6/384),0)*I9</f>
        <v>1</v>
      </c>
      <c r="I16" s="20" t="s">
        <v>18</v>
      </c>
      <c r="J16" s="6"/>
    </row>
    <row r="17" spans="2:10" x14ac:dyDescent="0.2">
      <c r="B17" s="26" t="s">
        <v>99</v>
      </c>
      <c r="C17" s="5"/>
      <c r="D17" s="5"/>
      <c r="E17" s="5"/>
      <c r="F17" s="5"/>
      <c r="G17" s="5"/>
      <c r="H17" s="13">
        <f>H36</f>
        <v>200</v>
      </c>
      <c r="I17" s="20" t="s">
        <v>9</v>
      </c>
      <c r="J17" s="6"/>
    </row>
    <row r="18" spans="2:10" x14ac:dyDescent="0.2">
      <c r="B18" s="26" t="s">
        <v>22</v>
      </c>
      <c r="C18" s="5"/>
      <c r="D18" s="5"/>
      <c r="E18" s="5"/>
      <c r="F18" s="5"/>
      <c r="G18" s="5"/>
      <c r="H18" s="16">
        <f>H37</f>
        <v>9.8000000000000007</v>
      </c>
      <c r="I18" s="20" t="s">
        <v>19</v>
      </c>
      <c r="J18" s="6"/>
    </row>
    <row r="19" spans="2:10" x14ac:dyDescent="0.2">
      <c r="B19" s="26" t="s">
        <v>21</v>
      </c>
      <c r="C19" s="5"/>
      <c r="D19" s="5"/>
      <c r="E19" s="5"/>
      <c r="F19" s="5"/>
      <c r="G19" s="5"/>
      <c r="H19" s="16">
        <f>0.7*I9</f>
        <v>0.7</v>
      </c>
      <c r="I19" s="11" t="s">
        <v>9</v>
      </c>
      <c r="J19" s="6"/>
    </row>
    <row r="20" spans="2:10" x14ac:dyDescent="0.2">
      <c r="B20" s="26" t="s">
        <v>23</v>
      </c>
      <c r="C20" s="5"/>
      <c r="D20" s="5"/>
      <c r="E20" s="5"/>
      <c r="F20" s="5"/>
      <c r="G20" s="5"/>
      <c r="H20" s="16">
        <f>H44+21.5*I7</f>
        <v>8012</v>
      </c>
      <c r="I20" s="11" t="s">
        <v>9</v>
      </c>
      <c r="J20" s="6"/>
    </row>
    <row r="21" spans="2:10" x14ac:dyDescent="0.2">
      <c r="B21" s="26" t="s">
        <v>32</v>
      </c>
      <c r="C21" s="5"/>
      <c r="D21" s="5"/>
      <c r="E21" s="5"/>
      <c r="F21" s="5"/>
      <c r="G21" s="5"/>
      <c r="H21" s="16">
        <f>H45</f>
        <v>160</v>
      </c>
      <c r="I21" s="11" t="s">
        <v>9</v>
      </c>
      <c r="J21" s="6"/>
    </row>
    <row r="22" spans="2:10" x14ac:dyDescent="0.2">
      <c r="B22" s="26" t="s">
        <v>5</v>
      </c>
      <c r="C22" s="85"/>
      <c r="D22" s="5"/>
      <c r="E22" s="5"/>
      <c r="F22" s="5"/>
      <c r="G22" s="5"/>
      <c r="H22" s="16">
        <f>H46</f>
        <v>120</v>
      </c>
      <c r="I22" s="11" t="s">
        <v>24</v>
      </c>
      <c r="J22" s="6"/>
    </row>
    <row r="23" spans="2:10" x14ac:dyDescent="0.2">
      <c r="B23" s="26" t="s">
        <v>1</v>
      </c>
      <c r="C23" s="5"/>
      <c r="D23" s="5"/>
      <c r="E23" s="5"/>
      <c r="F23" s="5"/>
      <c r="G23" s="5"/>
      <c r="H23" s="15" t="str">
        <f>CONCATENATE(ROUND(MIN(F55:I55),0)," - ",ROUNDUP(MAX(F55:I55),0))</f>
        <v>7 - 14</v>
      </c>
      <c r="I23" s="11" t="s">
        <v>9</v>
      </c>
      <c r="J23" s="6"/>
    </row>
    <row r="24" spans="2:10" x14ac:dyDescent="0.2">
      <c r="B24" s="26" t="s">
        <v>0</v>
      </c>
      <c r="C24" s="5"/>
      <c r="D24" s="5"/>
      <c r="E24" s="5"/>
      <c r="F24" s="5"/>
      <c r="G24" s="5"/>
      <c r="H24" s="13">
        <f>F57/100*20/400</f>
        <v>1.3330000000000002</v>
      </c>
      <c r="I24" s="11" t="s">
        <v>9</v>
      </c>
      <c r="J24" s="6"/>
    </row>
    <row r="25" spans="2:10" x14ac:dyDescent="0.2">
      <c r="B25" s="26"/>
      <c r="C25" s="5" t="s">
        <v>37</v>
      </c>
      <c r="D25" s="5"/>
      <c r="E25" s="5"/>
      <c r="F25" s="5"/>
      <c r="G25" s="5"/>
      <c r="H25" s="13">
        <f>H47*2/1000</f>
        <v>16</v>
      </c>
      <c r="I25" s="11" t="s">
        <v>19</v>
      </c>
      <c r="J25" s="6"/>
    </row>
    <row r="26" spans="2:10" x14ac:dyDescent="0.2">
      <c r="B26" s="26" t="s">
        <v>2</v>
      </c>
      <c r="C26" s="5"/>
      <c r="D26" s="5"/>
      <c r="E26" s="5"/>
      <c r="F26" s="5"/>
      <c r="G26" s="5"/>
      <c r="H26" s="13">
        <f>H16*30*4+0.3</f>
        <v>120.3</v>
      </c>
      <c r="I26" s="11" t="s">
        <v>19</v>
      </c>
      <c r="J26" s="6"/>
    </row>
    <row r="27" spans="2:10" x14ac:dyDescent="0.2">
      <c r="B27" s="26" t="s">
        <v>3</v>
      </c>
      <c r="C27" s="5"/>
      <c r="D27" s="5"/>
      <c r="E27" s="5"/>
      <c r="F27" s="5"/>
      <c r="G27" s="5"/>
      <c r="H27" s="13">
        <f>(H16*25*384)/1000</f>
        <v>9.6</v>
      </c>
      <c r="I27" s="11" t="s">
        <v>19</v>
      </c>
      <c r="J27" s="6"/>
    </row>
    <row r="28" spans="2:10" x14ac:dyDescent="0.2">
      <c r="B28" s="26" t="s">
        <v>4</v>
      </c>
      <c r="C28" s="5"/>
      <c r="D28" s="5"/>
      <c r="E28" s="5"/>
      <c r="F28" s="5"/>
      <c r="G28" s="5"/>
      <c r="H28" s="17">
        <f>H27</f>
        <v>9.6</v>
      </c>
      <c r="I28" s="20" t="s">
        <v>9</v>
      </c>
      <c r="J28" s="6"/>
    </row>
    <row r="29" spans="2:10" x14ac:dyDescent="0.2">
      <c r="B29" s="26" t="s">
        <v>20</v>
      </c>
      <c r="C29" s="5"/>
      <c r="D29" s="5"/>
      <c r="E29" s="5"/>
      <c r="F29" s="5"/>
      <c r="G29" s="5"/>
      <c r="H29" s="13">
        <f>(H16*25*384)/1000</f>
        <v>9.6</v>
      </c>
      <c r="I29" s="11" t="s">
        <v>19</v>
      </c>
      <c r="J29" s="6"/>
    </row>
    <row r="30" spans="2:10" x14ac:dyDescent="0.2">
      <c r="B30" s="7"/>
      <c r="C30" s="8"/>
      <c r="D30" s="8"/>
      <c r="E30" s="8"/>
      <c r="F30" s="8"/>
      <c r="G30" s="8"/>
      <c r="H30" s="14"/>
      <c r="I30" s="19"/>
      <c r="J30" s="9"/>
    </row>
    <row r="31" spans="2:10" x14ac:dyDescent="0.2">
      <c r="B31" s="78"/>
      <c r="H31" s="78"/>
      <c r="I31" s="78"/>
    </row>
    <row r="32" spans="2:10" x14ac:dyDescent="0.2">
      <c r="B32" s="23"/>
      <c r="C32" s="2"/>
      <c r="D32" s="2"/>
      <c r="E32" s="2"/>
      <c r="F32" s="2"/>
      <c r="G32" s="2"/>
      <c r="H32" s="2"/>
      <c r="I32" s="2"/>
      <c r="J32" s="3"/>
    </row>
    <row r="33" spans="2:10" x14ac:dyDescent="0.2">
      <c r="B33" s="21"/>
      <c r="C33" s="10" t="s">
        <v>26</v>
      </c>
      <c r="D33" s="5"/>
      <c r="E33" s="5"/>
      <c r="F33" s="5"/>
      <c r="G33" s="5"/>
      <c r="H33" s="5"/>
      <c r="I33" s="5"/>
      <c r="J33" s="6"/>
    </row>
    <row r="34" spans="2:10" x14ac:dyDescent="0.2">
      <c r="B34" s="21"/>
      <c r="C34" s="10"/>
      <c r="D34" s="5"/>
      <c r="E34" s="5"/>
      <c r="F34" s="5"/>
      <c r="G34" s="5"/>
      <c r="H34" s="5"/>
      <c r="I34" s="5"/>
      <c r="J34" s="6"/>
    </row>
    <row r="35" spans="2:10" x14ac:dyDescent="0.2">
      <c r="B35" s="21"/>
      <c r="C35" s="5" t="s">
        <v>27</v>
      </c>
      <c r="D35" s="5"/>
      <c r="E35" s="5"/>
      <c r="F35" s="5"/>
      <c r="G35" s="5"/>
      <c r="H35" s="5">
        <v>0.5</v>
      </c>
      <c r="I35" s="5" t="s">
        <v>28</v>
      </c>
      <c r="J35" s="6"/>
    </row>
    <row r="36" spans="2:10" x14ac:dyDescent="0.2">
      <c r="B36" s="21"/>
      <c r="C36" s="5" t="s">
        <v>29</v>
      </c>
      <c r="D36" s="5"/>
      <c r="E36" s="5"/>
      <c r="F36" s="5"/>
      <c r="G36" s="5"/>
      <c r="H36" s="5">
        <f>10*H38*1000/(H35*1000)</f>
        <v>200</v>
      </c>
      <c r="I36" s="5" t="s">
        <v>9</v>
      </c>
      <c r="J36" s="6"/>
    </row>
    <row r="37" spans="2:10" x14ac:dyDescent="0.2">
      <c r="B37" s="21"/>
      <c r="C37" s="5" t="s">
        <v>30</v>
      </c>
      <c r="D37" s="5"/>
      <c r="E37" s="5"/>
      <c r="F37" s="5"/>
      <c r="G37" s="5"/>
      <c r="H37" s="25">
        <f>H38-H36/1000</f>
        <v>9.8000000000000007</v>
      </c>
      <c r="I37" s="5" t="s">
        <v>19</v>
      </c>
      <c r="J37" s="6"/>
    </row>
    <row r="38" spans="2:10" x14ac:dyDescent="0.2">
      <c r="B38" s="21"/>
      <c r="C38" s="5" t="s">
        <v>31</v>
      </c>
      <c r="D38" s="5"/>
      <c r="E38" s="5"/>
      <c r="F38" s="5"/>
      <c r="G38" s="5"/>
      <c r="H38" s="5">
        <f>ROUND((H16*384*25)/1000,-1)</f>
        <v>10</v>
      </c>
      <c r="I38" s="5" t="s">
        <v>19</v>
      </c>
      <c r="J38" s="6"/>
    </row>
    <row r="39" spans="2:10" x14ac:dyDescent="0.2">
      <c r="B39" s="24"/>
      <c r="C39" s="8"/>
      <c r="D39" s="8"/>
      <c r="E39" s="8"/>
      <c r="F39" s="8"/>
      <c r="G39" s="8"/>
      <c r="H39" s="8"/>
      <c r="I39" s="8"/>
      <c r="J39" s="9"/>
    </row>
    <row r="40" spans="2:10" x14ac:dyDescent="0.2">
      <c r="B40" s="78"/>
      <c r="H40" s="78"/>
      <c r="I40" s="78"/>
    </row>
    <row r="41" spans="2:10" x14ac:dyDescent="0.2">
      <c r="B41" s="23"/>
      <c r="C41" s="2"/>
      <c r="D41" s="2"/>
      <c r="E41" s="2"/>
      <c r="F41" s="2"/>
      <c r="G41" s="2"/>
      <c r="H41" s="2"/>
      <c r="I41" s="2"/>
      <c r="J41" s="3"/>
    </row>
    <row r="42" spans="2:10" x14ac:dyDescent="0.2">
      <c r="B42" s="21"/>
      <c r="C42" s="10" t="s">
        <v>33</v>
      </c>
      <c r="D42" s="5"/>
      <c r="E42" s="5"/>
      <c r="F42" s="5"/>
      <c r="G42" s="5"/>
      <c r="H42" s="5"/>
      <c r="I42" s="5"/>
      <c r="J42" s="6"/>
    </row>
    <row r="43" spans="2:10" x14ac:dyDescent="0.2">
      <c r="B43" s="21"/>
      <c r="C43" s="5"/>
      <c r="D43" s="5"/>
      <c r="E43" s="5"/>
      <c r="F43" s="5"/>
      <c r="G43" s="5"/>
      <c r="H43" s="5"/>
      <c r="I43" s="5"/>
      <c r="J43" s="6"/>
    </row>
    <row r="44" spans="2:10" x14ac:dyDescent="0.2">
      <c r="B44" s="21"/>
      <c r="C44" s="5" t="s">
        <v>34</v>
      </c>
      <c r="D44" s="5"/>
      <c r="E44" s="5"/>
      <c r="F44" s="5"/>
      <c r="G44" s="5"/>
      <c r="H44" s="5">
        <f>H47-H45</f>
        <v>7840</v>
      </c>
      <c r="I44" s="5" t="s">
        <v>9</v>
      </c>
      <c r="J44" s="6"/>
    </row>
    <row r="45" spans="2:10" x14ac:dyDescent="0.2">
      <c r="B45" s="21"/>
      <c r="C45" s="5" t="s">
        <v>35</v>
      </c>
      <c r="D45" s="5"/>
      <c r="E45" s="5"/>
      <c r="F45" s="5"/>
      <c r="G45" s="5"/>
      <c r="H45" s="5">
        <f>H47*2/100</f>
        <v>160</v>
      </c>
      <c r="I45" s="5" t="s">
        <v>9</v>
      </c>
      <c r="J45" s="6"/>
    </row>
    <row r="46" spans="2:10" x14ac:dyDescent="0.2">
      <c r="B46" s="21"/>
      <c r="C46" s="5" t="s">
        <v>36</v>
      </c>
      <c r="D46" s="5"/>
      <c r="E46" s="5"/>
      <c r="F46" s="5"/>
      <c r="G46" s="5"/>
      <c r="H46" s="25">
        <f>30*H47/2000</f>
        <v>120</v>
      </c>
      <c r="I46" s="5" t="s">
        <v>24</v>
      </c>
      <c r="J46" s="6"/>
    </row>
    <row r="47" spans="2:10" x14ac:dyDescent="0.2">
      <c r="B47" s="21"/>
      <c r="C47" s="5" t="s">
        <v>31</v>
      </c>
      <c r="D47" s="5"/>
      <c r="E47" s="5"/>
      <c r="F47" s="5"/>
      <c r="G47" s="5"/>
      <c r="H47" s="5">
        <f>ROUND(21.5*H15*384,-3)</f>
        <v>8000</v>
      </c>
      <c r="I47" s="5" t="s">
        <v>9</v>
      </c>
      <c r="J47" s="6"/>
    </row>
    <row r="48" spans="2:10" x14ac:dyDescent="0.2">
      <c r="B48" s="24"/>
      <c r="C48" s="8"/>
      <c r="D48" s="8"/>
      <c r="E48" s="8"/>
      <c r="F48" s="8"/>
      <c r="G48" s="8"/>
      <c r="H48" s="8"/>
      <c r="I48" s="8"/>
      <c r="J48" s="9"/>
    </row>
    <row r="49" spans="2:10" x14ac:dyDescent="0.2">
      <c r="B49" s="84"/>
    </row>
    <row r="50" spans="2:10" x14ac:dyDescent="0.2">
      <c r="B50" s="27"/>
      <c r="C50" s="2"/>
      <c r="D50" s="2"/>
      <c r="E50" s="2"/>
      <c r="F50" s="2"/>
      <c r="G50" s="2"/>
      <c r="H50" s="12"/>
      <c r="I50" s="18"/>
      <c r="J50" s="3"/>
    </row>
    <row r="51" spans="2:10" x14ac:dyDescent="0.2">
      <c r="B51" s="26"/>
      <c r="C51" s="10" t="s">
        <v>101</v>
      </c>
      <c r="D51" s="5"/>
      <c r="E51" s="5"/>
      <c r="F51" s="5"/>
      <c r="G51" s="5"/>
      <c r="H51" s="13"/>
      <c r="I51" s="11"/>
      <c r="J51" s="6"/>
    </row>
    <row r="52" spans="2:10" ht="14.1" customHeight="1" x14ac:dyDescent="0.2">
      <c r="B52" s="26"/>
      <c r="C52" s="10"/>
      <c r="D52" s="5"/>
      <c r="E52" s="5"/>
      <c r="F52" s="5"/>
      <c r="G52" s="5"/>
      <c r="H52" s="13"/>
      <c r="I52" s="11"/>
      <c r="J52" s="6"/>
    </row>
    <row r="53" spans="2:10" ht="14.1" customHeight="1" thickBot="1" x14ac:dyDescent="0.25">
      <c r="B53" s="21"/>
      <c r="C53" s="11"/>
      <c r="D53" s="100" t="s">
        <v>6</v>
      </c>
      <c r="E53" s="100"/>
      <c r="F53" s="97" t="s">
        <v>102</v>
      </c>
      <c r="G53" s="97" t="s">
        <v>103</v>
      </c>
      <c r="H53" s="97" t="s">
        <v>104</v>
      </c>
      <c r="I53" s="97" t="s">
        <v>105</v>
      </c>
      <c r="J53" s="6"/>
    </row>
    <row r="54" spans="2:10" ht="14.1" customHeight="1" thickBot="1" x14ac:dyDescent="0.25">
      <c r="B54" s="21"/>
      <c r="C54" s="11"/>
      <c r="D54" s="28" t="s">
        <v>25</v>
      </c>
      <c r="E54" s="90"/>
      <c r="F54" s="92">
        <v>38.46</v>
      </c>
      <c r="G54" s="93">
        <v>20</v>
      </c>
      <c r="H54" s="93">
        <v>23.07692308</v>
      </c>
      <c r="I54" s="94">
        <v>20</v>
      </c>
      <c r="J54" s="6"/>
    </row>
    <row r="55" spans="2:10" ht="14.1" customHeight="1" x14ac:dyDescent="0.2">
      <c r="B55" s="21"/>
      <c r="C55" s="11"/>
      <c r="D55" s="100" t="s">
        <v>100</v>
      </c>
      <c r="E55" s="100"/>
      <c r="F55" s="91">
        <f>101*F57/(F54*1000)</f>
        <v>7.0011960478419137</v>
      </c>
      <c r="G55" s="91">
        <f>101*G57/(G54*1000)</f>
        <v>13.4633</v>
      </c>
      <c r="H55" s="91">
        <f>101*H57/(H54*1000)</f>
        <v>11.668193331777575</v>
      </c>
      <c r="I55" s="91">
        <f>101*I57/(I54*1000)</f>
        <v>13.4633</v>
      </c>
      <c r="J55" s="6"/>
    </row>
    <row r="56" spans="2:10" ht="14.1" customHeight="1" x14ac:dyDescent="0.2">
      <c r="B56" s="21"/>
      <c r="C56" s="11"/>
      <c r="D56" s="100" t="s">
        <v>7</v>
      </c>
      <c r="E56" s="100"/>
      <c r="F56" s="29">
        <f>F57-F55</f>
        <v>2658.9988039521581</v>
      </c>
      <c r="G56" s="29">
        <f>G57-G55</f>
        <v>2652.5367000000001</v>
      </c>
      <c r="H56" s="29">
        <f>H57-H55</f>
        <v>2654.3318066682223</v>
      </c>
      <c r="I56" s="29">
        <f>I57-I55</f>
        <v>2652.5367000000001</v>
      </c>
      <c r="J56" s="6"/>
    </row>
    <row r="57" spans="2:10" ht="14.1" customHeight="1" x14ac:dyDescent="0.2">
      <c r="B57" s="21"/>
      <c r="C57" s="11"/>
      <c r="D57" s="101" t="s">
        <v>8</v>
      </c>
      <c r="E57" s="102"/>
      <c r="F57" s="22">
        <f>21.5*I5*I7+21.5*4</f>
        <v>2666</v>
      </c>
      <c r="G57" s="22">
        <f>F57</f>
        <v>2666</v>
      </c>
      <c r="H57" s="22">
        <f>G57</f>
        <v>2666</v>
      </c>
      <c r="I57" s="22">
        <f>H57</f>
        <v>2666</v>
      </c>
      <c r="J57" s="6"/>
    </row>
    <row r="58" spans="2:10" x14ac:dyDescent="0.2">
      <c r="B58" s="7"/>
      <c r="C58" s="19"/>
      <c r="D58" s="19"/>
      <c r="E58" s="8"/>
      <c r="F58" s="8"/>
      <c r="G58" s="8"/>
      <c r="H58" s="14"/>
      <c r="I58" s="19"/>
      <c r="J58" s="9"/>
    </row>
  </sheetData>
  <mergeCells count="5">
    <mergeCell ref="D53:E53"/>
    <mergeCell ref="D53:E53"/>
    <mergeCell ref="D56:E56"/>
    <mergeCell ref="D55:E55"/>
    <mergeCell ref="D57:E57"/>
  </mergeCells>
  <phoneticPr fontId="1" type="noConversion"/>
  <pageMargins left="0.75" right="0.75" top="1" bottom="1" header="0.5" footer="0.5"/>
  <pageSetup scale="66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2"/>
  <sheetViews>
    <sheetView workbookViewId="0">
      <selection activeCell="B39" sqref="B39:D39"/>
    </sheetView>
  </sheetViews>
  <sheetFormatPr defaultColWidth="10.85546875" defaultRowHeight="15" x14ac:dyDescent="0.2"/>
  <cols>
    <col min="1" max="1" width="25.42578125" style="58" customWidth="1"/>
    <col min="2" max="25" width="2.85546875" style="58" customWidth="1"/>
    <col min="26" max="26" width="5.85546875" style="58" customWidth="1"/>
    <col min="27" max="27" width="10.85546875" style="30"/>
    <col min="28" max="28" width="25.42578125" style="58" customWidth="1"/>
    <col min="29" max="52" width="2.85546875" style="58" customWidth="1"/>
    <col min="53" max="53" width="5.85546875" style="58" customWidth="1"/>
    <col min="54" max="55" width="10.85546875" style="76"/>
    <col min="56" max="16384" width="10.85546875" style="31"/>
  </cols>
  <sheetData>
    <row r="1" spans="1:53" x14ac:dyDescent="0.2">
      <c r="A1" s="30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30"/>
      <c r="AB1" s="30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30"/>
    </row>
    <row r="2" spans="1:53" ht="56.25" thickBot="1" x14ac:dyDescent="0.3">
      <c r="A2" s="32" t="s">
        <v>38</v>
      </c>
      <c r="B2" s="33" t="s">
        <v>39</v>
      </c>
      <c r="C2" s="33" t="s">
        <v>40</v>
      </c>
      <c r="D2" s="33" t="s">
        <v>41</v>
      </c>
      <c r="E2" s="33" t="s">
        <v>42</v>
      </c>
      <c r="F2" s="33" t="s">
        <v>43</v>
      </c>
      <c r="G2" s="33" t="s">
        <v>44</v>
      </c>
      <c r="H2" s="33" t="s">
        <v>45</v>
      </c>
      <c r="I2" s="33" t="s">
        <v>46</v>
      </c>
      <c r="J2" s="33" t="s">
        <v>39</v>
      </c>
      <c r="K2" s="33" t="s">
        <v>40</v>
      </c>
      <c r="L2" s="33" t="s">
        <v>41</v>
      </c>
      <c r="M2" s="33" t="s">
        <v>42</v>
      </c>
      <c r="N2" s="33" t="s">
        <v>43</v>
      </c>
      <c r="O2" s="33" t="s">
        <v>44</v>
      </c>
      <c r="P2" s="33" t="s">
        <v>45</v>
      </c>
      <c r="Q2" s="33" t="s">
        <v>46</v>
      </c>
      <c r="R2" s="33" t="s">
        <v>39</v>
      </c>
      <c r="S2" s="33" t="s">
        <v>40</v>
      </c>
      <c r="T2" s="33" t="s">
        <v>41</v>
      </c>
      <c r="U2" s="33" t="s">
        <v>42</v>
      </c>
      <c r="V2" s="33" t="s">
        <v>43</v>
      </c>
      <c r="W2" s="33" t="s">
        <v>44</v>
      </c>
      <c r="X2" s="33" t="s">
        <v>45</v>
      </c>
      <c r="Y2" s="33" t="s">
        <v>46</v>
      </c>
      <c r="Z2" s="33"/>
      <c r="AA2" s="33"/>
      <c r="AB2" s="32" t="s">
        <v>98</v>
      </c>
      <c r="AC2" s="77">
        <v>100</v>
      </c>
      <c r="AD2" s="77">
        <v>50</v>
      </c>
      <c r="AE2" s="77">
        <v>10</v>
      </c>
      <c r="AF2" s="77">
        <v>5</v>
      </c>
      <c r="AG2" s="77">
        <v>1</v>
      </c>
      <c r="AH2" s="77">
        <v>0.5</v>
      </c>
      <c r="AI2" s="77">
        <v>0.1</v>
      </c>
      <c r="AJ2" s="77">
        <v>5.0000000000000001E-3</v>
      </c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3" x14ac:dyDescent="0.2">
      <c r="A3" s="34" t="s">
        <v>47</v>
      </c>
      <c r="B3" s="35"/>
      <c r="C3" s="36"/>
      <c r="D3" s="36"/>
      <c r="E3" s="36"/>
      <c r="F3" s="36"/>
      <c r="G3" s="36"/>
      <c r="H3" s="36"/>
      <c r="I3" s="59"/>
      <c r="J3" s="103" t="s">
        <v>65</v>
      </c>
      <c r="K3" s="103"/>
      <c r="L3" s="103"/>
      <c r="M3" s="103"/>
      <c r="N3" s="103"/>
      <c r="O3" s="103"/>
      <c r="P3" s="103"/>
      <c r="Q3" s="103"/>
      <c r="R3" s="103" t="s">
        <v>80</v>
      </c>
      <c r="S3" s="103"/>
      <c r="T3" s="103"/>
      <c r="U3" s="103"/>
      <c r="V3" s="103"/>
      <c r="W3" s="103"/>
      <c r="X3" s="103"/>
      <c r="Y3" s="103"/>
      <c r="Z3" s="105" t="s">
        <v>48</v>
      </c>
      <c r="AB3" s="34" t="s">
        <v>47</v>
      </c>
      <c r="AC3" s="35"/>
      <c r="AD3" s="36"/>
      <c r="AE3" s="36"/>
      <c r="AF3" s="36"/>
      <c r="AG3" s="36"/>
      <c r="AH3" s="36"/>
      <c r="AI3" s="36"/>
      <c r="AJ3" s="59"/>
      <c r="AK3" s="61"/>
      <c r="AL3" s="62"/>
      <c r="AM3" s="62"/>
      <c r="AN3" s="62"/>
      <c r="AO3" s="62"/>
      <c r="AP3" s="62"/>
      <c r="AQ3" s="62"/>
      <c r="AR3" s="63"/>
      <c r="AS3" s="61"/>
      <c r="AT3" s="62"/>
      <c r="AU3" s="62"/>
      <c r="AV3" s="62"/>
      <c r="AW3" s="62"/>
      <c r="AX3" s="62"/>
      <c r="AY3" s="62"/>
      <c r="AZ3" s="63"/>
      <c r="BA3" s="105" t="s">
        <v>48</v>
      </c>
    </row>
    <row r="4" spans="1:53" x14ac:dyDescent="0.2">
      <c r="A4" s="34" t="s">
        <v>49</v>
      </c>
      <c r="B4" s="37"/>
      <c r="C4" s="38"/>
      <c r="D4" s="38"/>
      <c r="E4" s="38"/>
      <c r="F4" s="38"/>
      <c r="G4" s="38"/>
      <c r="H4" s="38"/>
      <c r="I4" s="60"/>
      <c r="J4" s="103" t="s">
        <v>66</v>
      </c>
      <c r="K4" s="103"/>
      <c r="L4" s="103"/>
      <c r="M4" s="103"/>
      <c r="N4" s="103"/>
      <c r="O4" s="103"/>
      <c r="P4" s="103"/>
      <c r="Q4" s="103"/>
      <c r="R4" s="103" t="s">
        <v>81</v>
      </c>
      <c r="S4" s="103"/>
      <c r="T4" s="103"/>
      <c r="U4" s="103"/>
      <c r="V4" s="103"/>
      <c r="W4" s="103"/>
      <c r="X4" s="103"/>
      <c r="Y4" s="103"/>
      <c r="Z4" s="105"/>
      <c r="AB4" s="34" t="s">
        <v>49</v>
      </c>
      <c r="AC4" s="37"/>
      <c r="AD4" s="38"/>
      <c r="AE4" s="38"/>
      <c r="AF4" s="38"/>
      <c r="AG4" s="38"/>
      <c r="AH4" s="38"/>
      <c r="AI4" s="38"/>
      <c r="AJ4" s="60"/>
      <c r="AK4" s="64"/>
      <c r="AL4" s="65"/>
      <c r="AM4" s="65"/>
      <c r="AN4" s="65"/>
      <c r="AO4" s="65"/>
      <c r="AP4" s="65"/>
      <c r="AQ4" s="65"/>
      <c r="AR4" s="66"/>
      <c r="AS4" s="64"/>
      <c r="AT4" s="65"/>
      <c r="AU4" s="65"/>
      <c r="AV4" s="65"/>
      <c r="AW4" s="65"/>
      <c r="AX4" s="65"/>
      <c r="AY4" s="65"/>
      <c r="AZ4" s="66"/>
      <c r="BA4" s="105"/>
    </row>
    <row r="5" spans="1:53" x14ac:dyDescent="0.2">
      <c r="A5" s="34" t="s">
        <v>50</v>
      </c>
      <c r="B5" s="37"/>
      <c r="C5" s="38"/>
      <c r="D5" s="38"/>
      <c r="E5" s="38"/>
      <c r="F5" s="38"/>
      <c r="G5" s="38"/>
      <c r="H5" s="38"/>
      <c r="I5" s="60"/>
      <c r="J5" s="103" t="s">
        <v>67</v>
      </c>
      <c r="K5" s="103"/>
      <c r="L5" s="103"/>
      <c r="M5" s="103"/>
      <c r="N5" s="103"/>
      <c r="O5" s="103"/>
      <c r="P5" s="103"/>
      <c r="Q5" s="103"/>
      <c r="R5" s="103" t="s">
        <v>82</v>
      </c>
      <c r="S5" s="103"/>
      <c r="T5" s="103"/>
      <c r="U5" s="103"/>
      <c r="V5" s="103"/>
      <c r="W5" s="103"/>
      <c r="X5" s="103"/>
      <c r="Y5" s="103"/>
      <c r="Z5" s="105"/>
      <c r="AB5" s="34" t="s">
        <v>50</v>
      </c>
      <c r="AC5" s="37"/>
      <c r="AD5" s="38"/>
      <c r="AE5" s="38"/>
      <c r="AF5" s="38"/>
      <c r="AG5" s="38"/>
      <c r="AH5" s="38"/>
      <c r="AI5" s="38"/>
      <c r="AJ5" s="60"/>
      <c r="AK5" s="64"/>
      <c r="AL5" s="65"/>
      <c r="AM5" s="65"/>
      <c r="AN5" s="65"/>
      <c r="AO5" s="65"/>
      <c r="AP5" s="65"/>
      <c r="AQ5" s="65"/>
      <c r="AR5" s="66"/>
      <c r="AS5" s="64"/>
      <c r="AT5" s="65"/>
      <c r="AU5" s="65"/>
      <c r="AV5" s="65"/>
      <c r="AW5" s="65"/>
      <c r="AX5" s="65"/>
      <c r="AY5" s="65"/>
      <c r="AZ5" s="66"/>
      <c r="BA5" s="105"/>
    </row>
    <row r="6" spans="1:53" x14ac:dyDescent="0.2">
      <c r="A6" s="34" t="s">
        <v>51</v>
      </c>
      <c r="B6" s="37"/>
      <c r="C6" s="38"/>
      <c r="D6" s="38"/>
      <c r="E6" s="38"/>
      <c r="F6" s="38"/>
      <c r="G6" s="38"/>
      <c r="H6" s="38"/>
      <c r="I6" s="60"/>
      <c r="J6" s="103" t="s">
        <v>68</v>
      </c>
      <c r="K6" s="103"/>
      <c r="L6" s="103"/>
      <c r="M6" s="103"/>
      <c r="N6" s="103"/>
      <c r="O6" s="103"/>
      <c r="P6" s="103"/>
      <c r="Q6" s="103"/>
      <c r="R6" s="103" t="s">
        <v>83</v>
      </c>
      <c r="S6" s="103"/>
      <c r="T6" s="103"/>
      <c r="U6" s="103"/>
      <c r="V6" s="103"/>
      <c r="W6" s="103"/>
      <c r="X6" s="103"/>
      <c r="Y6" s="103"/>
      <c r="Z6" s="105"/>
      <c r="AB6" s="34" t="s">
        <v>51</v>
      </c>
      <c r="AC6" s="37"/>
      <c r="AD6" s="38"/>
      <c r="AE6" s="38"/>
      <c r="AF6" s="38"/>
      <c r="AG6" s="38"/>
      <c r="AH6" s="38"/>
      <c r="AI6" s="38"/>
      <c r="AJ6" s="60"/>
      <c r="AK6" s="64"/>
      <c r="AL6" s="65"/>
      <c r="AM6" s="65"/>
      <c r="AN6" s="65"/>
      <c r="AO6" s="65"/>
      <c r="AP6" s="65"/>
      <c r="AQ6" s="65"/>
      <c r="AR6" s="66"/>
      <c r="AS6" s="64"/>
      <c r="AT6" s="65"/>
      <c r="AU6" s="65"/>
      <c r="AV6" s="65"/>
      <c r="AW6" s="65"/>
      <c r="AX6" s="65"/>
      <c r="AY6" s="65"/>
      <c r="AZ6" s="66"/>
      <c r="BA6" s="105"/>
    </row>
    <row r="7" spans="1:53" x14ac:dyDescent="0.2">
      <c r="A7" s="34" t="s">
        <v>52</v>
      </c>
      <c r="B7" s="37"/>
      <c r="C7" s="38"/>
      <c r="D7" s="38"/>
      <c r="E7" s="38"/>
      <c r="F7" s="38"/>
      <c r="G7" s="38"/>
      <c r="H7" s="38"/>
      <c r="I7" s="60"/>
      <c r="J7" s="103" t="s">
        <v>69</v>
      </c>
      <c r="K7" s="103"/>
      <c r="L7" s="103"/>
      <c r="M7" s="103"/>
      <c r="N7" s="103"/>
      <c r="O7" s="103"/>
      <c r="P7" s="103"/>
      <c r="Q7" s="103"/>
      <c r="R7" s="103" t="s">
        <v>84</v>
      </c>
      <c r="S7" s="103"/>
      <c r="T7" s="103"/>
      <c r="U7" s="103"/>
      <c r="V7" s="103"/>
      <c r="W7" s="103"/>
      <c r="X7" s="103"/>
      <c r="Y7" s="103"/>
      <c r="Z7" s="105"/>
      <c r="AB7" s="34" t="s">
        <v>52</v>
      </c>
      <c r="AC7" s="37"/>
      <c r="AD7" s="38"/>
      <c r="AE7" s="38"/>
      <c r="AF7" s="38"/>
      <c r="AG7" s="38"/>
      <c r="AH7" s="38"/>
      <c r="AI7" s="38"/>
      <c r="AJ7" s="60"/>
      <c r="AK7" s="64"/>
      <c r="AL7" s="65"/>
      <c r="AM7" s="65"/>
      <c r="AN7" s="65"/>
      <c r="AO7" s="65"/>
      <c r="AP7" s="65"/>
      <c r="AQ7" s="65"/>
      <c r="AR7" s="66"/>
      <c r="AS7" s="64"/>
      <c r="AT7" s="65"/>
      <c r="AU7" s="65"/>
      <c r="AV7" s="65"/>
      <c r="AW7" s="65"/>
      <c r="AX7" s="65"/>
      <c r="AY7" s="65"/>
      <c r="AZ7" s="66"/>
      <c r="BA7" s="105"/>
    </row>
    <row r="8" spans="1:53" x14ac:dyDescent="0.2">
      <c r="A8" s="34" t="s">
        <v>53</v>
      </c>
      <c r="B8" s="37"/>
      <c r="C8" s="38"/>
      <c r="D8" s="38"/>
      <c r="E8" s="38"/>
      <c r="F8" s="38"/>
      <c r="G8" s="38"/>
      <c r="H8" s="38"/>
      <c r="I8" s="60"/>
      <c r="J8" s="103" t="s">
        <v>70</v>
      </c>
      <c r="K8" s="103"/>
      <c r="L8" s="103"/>
      <c r="M8" s="103"/>
      <c r="N8" s="103"/>
      <c r="O8" s="103"/>
      <c r="P8" s="103"/>
      <c r="Q8" s="103"/>
      <c r="R8" s="103" t="s">
        <v>85</v>
      </c>
      <c r="S8" s="103"/>
      <c r="T8" s="103"/>
      <c r="U8" s="103"/>
      <c r="V8" s="103"/>
      <c r="W8" s="103"/>
      <c r="X8" s="103"/>
      <c r="Y8" s="103"/>
      <c r="Z8" s="105"/>
      <c r="AB8" s="34" t="s">
        <v>53</v>
      </c>
      <c r="AC8" s="37"/>
      <c r="AD8" s="38"/>
      <c r="AE8" s="38"/>
      <c r="AF8" s="38"/>
      <c r="AG8" s="38"/>
      <c r="AH8" s="38"/>
      <c r="AI8" s="38"/>
      <c r="AJ8" s="60"/>
      <c r="AK8" s="64"/>
      <c r="AL8" s="65"/>
      <c r="AM8" s="65"/>
      <c r="AN8" s="65"/>
      <c r="AO8" s="65"/>
      <c r="AP8" s="65"/>
      <c r="AQ8" s="65"/>
      <c r="AR8" s="66"/>
      <c r="AS8" s="64"/>
      <c r="AT8" s="65"/>
      <c r="AU8" s="65"/>
      <c r="AV8" s="65"/>
      <c r="AW8" s="65"/>
      <c r="AX8" s="65"/>
      <c r="AY8" s="65"/>
      <c r="AZ8" s="66"/>
      <c r="BA8" s="105"/>
    </row>
    <row r="9" spans="1:53" x14ac:dyDescent="0.2">
      <c r="A9" s="34" t="s">
        <v>54</v>
      </c>
      <c r="B9" s="37"/>
      <c r="C9" s="38"/>
      <c r="D9" s="38"/>
      <c r="E9" s="38"/>
      <c r="F9" s="38"/>
      <c r="G9" s="38"/>
      <c r="H9" s="38"/>
      <c r="I9" s="60"/>
      <c r="J9" s="103" t="s">
        <v>71</v>
      </c>
      <c r="K9" s="103"/>
      <c r="L9" s="103"/>
      <c r="M9" s="103"/>
      <c r="N9" s="103"/>
      <c r="O9" s="103"/>
      <c r="P9" s="103"/>
      <c r="Q9" s="103"/>
      <c r="R9" s="103" t="s">
        <v>86</v>
      </c>
      <c r="S9" s="103"/>
      <c r="T9" s="103"/>
      <c r="U9" s="103"/>
      <c r="V9" s="103"/>
      <c r="W9" s="103"/>
      <c r="X9" s="103"/>
      <c r="Y9" s="103"/>
      <c r="Z9" s="105"/>
      <c r="AB9" s="34" t="s">
        <v>54</v>
      </c>
      <c r="AC9" s="37"/>
      <c r="AD9" s="38"/>
      <c r="AE9" s="38"/>
      <c r="AF9" s="38"/>
      <c r="AG9" s="38"/>
      <c r="AH9" s="38"/>
      <c r="AI9" s="38"/>
      <c r="AJ9" s="60"/>
      <c r="AK9" s="64"/>
      <c r="AL9" s="65"/>
      <c r="AM9" s="65"/>
      <c r="AN9" s="65"/>
      <c r="AO9" s="65"/>
      <c r="AP9" s="65"/>
      <c r="AQ9" s="65"/>
      <c r="AR9" s="66"/>
      <c r="AS9" s="64"/>
      <c r="AT9" s="65"/>
      <c r="AU9" s="65"/>
      <c r="AV9" s="65"/>
      <c r="AW9" s="65"/>
      <c r="AX9" s="65"/>
      <c r="AY9" s="65"/>
      <c r="AZ9" s="66"/>
      <c r="BA9" s="105"/>
    </row>
    <row r="10" spans="1:53" x14ac:dyDescent="0.2">
      <c r="A10" s="34" t="s">
        <v>55</v>
      </c>
      <c r="B10" s="37"/>
      <c r="C10" s="38"/>
      <c r="D10" s="38"/>
      <c r="E10" s="38"/>
      <c r="F10" s="38"/>
      <c r="G10" s="38"/>
      <c r="H10" s="38"/>
      <c r="I10" s="60"/>
      <c r="J10" s="103" t="s">
        <v>72</v>
      </c>
      <c r="K10" s="103"/>
      <c r="L10" s="103"/>
      <c r="M10" s="103"/>
      <c r="N10" s="103"/>
      <c r="O10" s="103"/>
      <c r="P10" s="103"/>
      <c r="Q10" s="103"/>
      <c r="R10" s="103" t="s">
        <v>87</v>
      </c>
      <c r="S10" s="103"/>
      <c r="T10" s="103"/>
      <c r="U10" s="103"/>
      <c r="V10" s="103"/>
      <c r="W10" s="103"/>
      <c r="X10" s="103"/>
      <c r="Y10" s="103"/>
      <c r="Z10" s="105"/>
      <c r="AB10" s="34" t="s">
        <v>55</v>
      </c>
      <c r="AC10" s="37"/>
      <c r="AD10" s="38"/>
      <c r="AE10" s="38"/>
      <c r="AF10" s="38"/>
      <c r="AG10" s="38"/>
      <c r="AH10" s="38"/>
      <c r="AI10" s="38"/>
      <c r="AJ10" s="60"/>
      <c r="AK10" s="64"/>
      <c r="AL10" s="65"/>
      <c r="AM10" s="65"/>
      <c r="AN10" s="65"/>
      <c r="AO10" s="65"/>
      <c r="AP10" s="65"/>
      <c r="AQ10" s="65"/>
      <c r="AR10" s="66"/>
      <c r="AS10" s="64"/>
      <c r="AT10" s="65"/>
      <c r="AU10" s="65"/>
      <c r="AV10" s="65"/>
      <c r="AW10" s="65"/>
      <c r="AX10" s="65"/>
      <c r="AY10" s="65"/>
      <c r="AZ10" s="66"/>
      <c r="BA10" s="105"/>
    </row>
    <row r="11" spans="1:53" x14ac:dyDescent="0.2">
      <c r="A11" s="34" t="s">
        <v>56</v>
      </c>
      <c r="B11" s="37"/>
      <c r="C11" s="38"/>
      <c r="D11" s="38"/>
      <c r="E11" s="38"/>
      <c r="F11" s="38"/>
      <c r="G11" s="38"/>
      <c r="H11" s="38"/>
      <c r="I11" s="60"/>
      <c r="J11" s="103" t="s">
        <v>73</v>
      </c>
      <c r="K11" s="103"/>
      <c r="L11" s="103"/>
      <c r="M11" s="103"/>
      <c r="N11" s="103"/>
      <c r="O11" s="103"/>
      <c r="P11" s="103"/>
      <c r="Q11" s="103"/>
      <c r="R11" s="103" t="s">
        <v>88</v>
      </c>
      <c r="S11" s="103"/>
      <c r="T11" s="103"/>
      <c r="U11" s="103"/>
      <c r="V11" s="103"/>
      <c r="W11" s="103"/>
      <c r="X11" s="103"/>
      <c r="Y11" s="103"/>
      <c r="Z11" s="105"/>
      <c r="AB11" s="34" t="s">
        <v>56</v>
      </c>
      <c r="AC11" s="37"/>
      <c r="AD11" s="38"/>
      <c r="AE11" s="38"/>
      <c r="AF11" s="38"/>
      <c r="AG11" s="38"/>
      <c r="AH11" s="38"/>
      <c r="AI11" s="38"/>
      <c r="AJ11" s="60"/>
      <c r="AK11" s="64"/>
      <c r="AL11" s="65"/>
      <c r="AM11" s="65"/>
      <c r="AN11" s="65"/>
      <c r="AO11" s="65"/>
      <c r="AP11" s="65"/>
      <c r="AQ11" s="65"/>
      <c r="AR11" s="66"/>
      <c r="AS11" s="64"/>
      <c r="AT11" s="65"/>
      <c r="AU11" s="65"/>
      <c r="AV11" s="65"/>
      <c r="AW11" s="65"/>
      <c r="AX11" s="65"/>
      <c r="AY11" s="65"/>
      <c r="AZ11" s="66"/>
      <c r="BA11" s="105"/>
    </row>
    <row r="12" spans="1:53" x14ac:dyDescent="0.2">
      <c r="A12" s="34" t="s">
        <v>57</v>
      </c>
      <c r="B12" s="37"/>
      <c r="C12" s="38"/>
      <c r="D12" s="38"/>
      <c r="E12" s="38"/>
      <c r="F12" s="38"/>
      <c r="G12" s="38"/>
      <c r="H12" s="38"/>
      <c r="I12" s="60"/>
      <c r="J12" s="103" t="s">
        <v>74</v>
      </c>
      <c r="K12" s="103"/>
      <c r="L12" s="103"/>
      <c r="M12" s="103"/>
      <c r="N12" s="103"/>
      <c r="O12" s="103"/>
      <c r="P12" s="103"/>
      <c r="Q12" s="103"/>
      <c r="R12" s="103" t="s">
        <v>89</v>
      </c>
      <c r="S12" s="103"/>
      <c r="T12" s="103"/>
      <c r="U12" s="103"/>
      <c r="V12" s="103"/>
      <c r="W12" s="103"/>
      <c r="X12" s="103"/>
      <c r="Y12" s="103"/>
      <c r="Z12" s="105"/>
      <c r="AB12" s="34" t="s">
        <v>57</v>
      </c>
      <c r="AC12" s="37"/>
      <c r="AD12" s="38"/>
      <c r="AE12" s="38"/>
      <c r="AF12" s="38"/>
      <c r="AG12" s="38"/>
      <c r="AH12" s="38"/>
      <c r="AI12" s="38"/>
      <c r="AJ12" s="60"/>
      <c r="AK12" s="64"/>
      <c r="AL12" s="65"/>
      <c r="AM12" s="65"/>
      <c r="AN12" s="65"/>
      <c r="AO12" s="65"/>
      <c r="AP12" s="65"/>
      <c r="AQ12" s="65"/>
      <c r="AR12" s="66"/>
      <c r="AS12" s="64"/>
      <c r="AT12" s="65"/>
      <c r="AU12" s="65"/>
      <c r="AV12" s="65"/>
      <c r="AW12" s="65"/>
      <c r="AX12" s="65"/>
      <c r="AY12" s="65"/>
      <c r="AZ12" s="66"/>
      <c r="BA12" s="105"/>
    </row>
    <row r="13" spans="1:53" x14ac:dyDescent="0.2">
      <c r="A13" s="34" t="s">
        <v>58</v>
      </c>
      <c r="B13" s="37"/>
      <c r="C13" s="38"/>
      <c r="D13" s="38"/>
      <c r="E13" s="38"/>
      <c r="F13" s="38"/>
      <c r="G13" s="38"/>
      <c r="H13" s="38"/>
      <c r="I13" s="60"/>
      <c r="J13" s="103" t="s">
        <v>75</v>
      </c>
      <c r="K13" s="103"/>
      <c r="L13" s="103"/>
      <c r="M13" s="103"/>
      <c r="N13" s="103"/>
      <c r="O13" s="103"/>
      <c r="P13" s="103"/>
      <c r="Q13" s="103"/>
      <c r="R13" s="103" t="s">
        <v>90</v>
      </c>
      <c r="S13" s="103"/>
      <c r="T13" s="103"/>
      <c r="U13" s="103"/>
      <c r="V13" s="103"/>
      <c r="W13" s="103"/>
      <c r="X13" s="103"/>
      <c r="Y13" s="103"/>
      <c r="Z13" s="105"/>
      <c r="AB13" s="34" t="s">
        <v>58</v>
      </c>
      <c r="AC13" s="37"/>
      <c r="AD13" s="38"/>
      <c r="AE13" s="38"/>
      <c r="AF13" s="38"/>
      <c r="AG13" s="38"/>
      <c r="AH13" s="38"/>
      <c r="AI13" s="38"/>
      <c r="AJ13" s="60"/>
      <c r="AK13" s="64"/>
      <c r="AL13" s="65"/>
      <c r="AM13" s="65"/>
      <c r="AN13" s="65"/>
      <c r="AO13" s="65"/>
      <c r="AP13" s="65"/>
      <c r="AQ13" s="65"/>
      <c r="AR13" s="66"/>
      <c r="AS13" s="64"/>
      <c r="AT13" s="65"/>
      <c r="AU13" s="65"/>
      <c r="AV13" s="65"/>
      <c r="AW13" s="65"/>
      <c r="AX13" s="65"/>
      <c r="AY13" s="65"/>
      <c r="AZ13" s="66"/>
      <c r="BA13" s="105"/>
    </row>
    <row r="14" spans="1:53" x14ac:dyDescent="0.2">
      <c r="A14" s="34" t="s">
        <v>59</v>
      </c>
      <c r="B14" s="37"/>
      <c r="C14" s="38"/>
      <c r="D14" s="38"/>
      <c r="E14" s="38"/>
      <c r="F14" s="38"/>
      <c r="G14" s="38"/>
      <c r="H14" s="38"/>
      <c r="I14" s="60"/>
      <c r="J14" s="103" t="s">
        <v>76</v>
      </c>
      <c r="K14" s="103"/>
      <c r="L14" s="103"/>
      <c r="M14" s="103"/>
      <c r="N14" s="103"/>
      <c r="O14" s="103"/>
      <c r="P14" s="103"/>
      <c r="Q14" s="103"/>
      <c r="R14" s="103" t="s">
        <v>91</v>
      </c>
      <c r="S14" s="103"/>
      <c r="T14" s="103"/>
      <c r="U14" s="103"/>
      <c r="V14" s="103"/>
      <c r="W14" s="103"/>
      <c r="X14" s="103"/>
      <c r="Y14" s="103"/>
      <c r="Z14" s="105"/>
      <c r="AB14" s="34" t="s">
        <v>59</v>
      </c>
      <c r="AC14" s="37"/>
      <c r="AD14" s="38"/>
      <c r="AE14" s="38"/>
      <c r="AF14" s="38"/>
      <c r="AG14" s="38"/>
      <c r="AH14" s="38"/>
      <c r="AI14" s="38"/>
      <c r="AJ14" s="60"/>
      <c r="AK14" s="64"/>
      <c r="AL14" s="65"/>
      <c r="AM14" s="65"/>
      <c r="AN14" s="65"/>
      <c r="AO14" s="65"/>
      <c r="AP14" s="65"/>
      <c r="AQ14" s="65"/>
      <c r="AR14" s="66"/>
      <c r="AS14" s="64"/>
      <c r="AT14" s="65"/>
      <c r="AU14" s="65"/>
      <c r="AV14" s="65"/>
      <c r="AW14" s="65"/>
      <c r="AX14" s="65"/>
      <c r="AY14" s="65"/>
      <c r="AZ14" s="66"/>
      <c r="BA14" s="105"/>
    </row>
    <row r="15" spans="1:53" x14ac:dyDescent="0.2">
      <c r="A15" s="34" t="s">
        <v>60</v>
      </c>
      <c r="B15" s="37"/>
      <c r="C15" s="38"/>
      <c r="D15" s="38"/>
      <c r="E15" s="38"/>
      <c r="F15" s="38"/>
      <c r="G15" s="38"/>
      <c r="H15" s="38"/>
      <c r="I15" s="60"/>
      <c r="J15" s="103" t="s">
        <v>77</v>
      </c>
      <c r="K15" s="103"/>
      <c r="L15" s="103"/>
      <c r="M15" s="103"/>
      <c r="N15" s="103"/>
      <c r="O15" s="103"/>
      <c r="P15" s="103"/>
      <c r="Q15" s="103"/>
      <c r="R15" s="103" t="s">
        <v>92</v>
      </c>
      <c r="S15" s="103"/>
      <c r="T15" s="103"/>
      <c r="U15" s="103"/>
      <c r="V15" s="103"/>
      <c r="W15" s="103"/>
      <c r="X15" s="103"/>
      <c r="Y15" s="103"/>
      <c r="Z15" s="105"/>
      <c r="AB15" s="34" t="s">
        <v>60</v>
      </c>
      <c r="AC15" s="37"/>
      <c r="AD15" s="38"/>
      <c r="AE15" s="38"/>
      <c r="AF15" s="38"/>
      <c r="AG15" s="38"/>
      <c r="AH15" s="38"/>
      <c r="AI15" s="38"/>
      <c r="AJ15" s="60"/>
      <c r="AK15" s="64"/>
      <c r="AL15" s="65"/>
      <c r="AM15" s="65"/>
      <c r="AN15" s="65"/>
      <c r="AO15" s="65"/>
      <c r="AP15" s="65"/>
      <c r="AQ15" s="65"/>
      <c r="AR15" s="66"/>
      <c r="AS15" s="64"/>
      <c r="AT15" s="65"/>
      <c r="AU15" s="65"/>
      <c r="AV15" s="65"/>
      <c r="AW15" s="65"/>
      <c r="AX15" s="65"/>
      <c r="AY15" s="65"/>
      <c r="AZ15" s="66"/>
      <c r="BA15" s="105"/>
    </row>
    <row r="16" spans="1:53" x14ac:dyDescent="0.2">
      <c r="A16" s="34" t="s">
        <v>61</v>
      </c>
      <c r="B16" s="37"/>
      <c r="C16" s="38"/>
      <c r="D16" s="38"/>
      <c r="E16" s="38"/>
      <c r="F16" s="38"/>
      <c r="G16" s="38"/>
      <c r="H16" s="38"/>
      <c r="I16" s="60"/>
      <c r="J16" s="103" t="s">
        <v>78</v>
      </c>
      <c r="K16" s="103"/>
      <c r="L16" s="103"/>
      <c r="M16" s="103"/>
      <c r="N16" s="103"/>
      <c r="O16" s="103"/>
      <c r="P16" s="103"/>
      <c r="Q16" s="103"/>
      <c r="R16" s="103" t="s">
        <v>93</v>
      </c>
      <c r="S16" s="103"/>
      <c r="T16" s="103"/>
      <c r="U16" s="103"/>
      <c r="V16" s="103"/>
      <c r="W16" s="103"/>
      <c r="X16" s="103"/>
      <c r="Y16" s="103"/>
      <c r="Z16" s="105"/>
      <c r="AB16" s="34" t="s">
        <v>61</v>
      </c>
      <c r="AC16" s="37"/>
      <c r="AD16" s="38"/>
      <c r="AE16" s="38"/>
      <c r="AF16" s="38"/>
      <c r="AG16" s="38"/>
      <c r="AH16" s="38"/>
      <c r="AI16" s="38"/>
      <c r="AJ16" s="60"/>
      <c r="AK16" s="64"/>
      <c r="AL16" s="65"/>
      <c r="AM16" s="65"/>
      <c r="AN16" s="65"/>
      <c r="AO16" s="65"/>
      <c r="AP16" s="65"/>
      <c r="AQ16" s="65"/>
      <c r="AR16" s="66"/>
      <c r="AS16" s="64"/>
      <c r="AT16" s="65"/>
      <c r="AU16" s="65"/>
      <c r="AV16" s="65"/>
      <c r="AW16" s="65"/>
      <c r="AX16" s="65"/>
      <c r="AY16" s="65"/>
      <c r="AZ16" s="66"/>
      <c r="BA16" s="105"/>
    </row>
    <row r="17" spans="1:53" x14ac:dyDescent="0.2">
      <c r="A17" s="34" t="s">
        <v>62</v>
      </c>
      <c r="B17" s="37"/>
      <c r="C17" s="38"/>
      <c r="D17" s="38"/>
      <c r="E17" s="38"/>
      <c r="F17" s="38"/>
      <c r="G17" s="38"/>
      <c r="H17" s="38"/>
      <c r="I17" s="60"/>
      <c r="J17" s="103" t="s">
        <v>79</v>
      </c>
      <c r="K17" s="103"/>
      <c r="L17" s="103"/>
      <c r="M17" s="103"/>
      <c r="N17" s="103"/>
      <c r="O17" s="103"/>
      <c r="P17" s="103"/>
      <c r="Q17" s="103"/>
      <c r="R17" s="103" t="s">
        <v>94</v>
      </c>
      <c r="S17" s="103"/>
      <c r="T17" s="103"/>
      <c r="U17" s="103"/>
      <c r="V17" s="103"/>
      <c r="W17" s="103"/>
      <c r="X17" s="103"/>
      <c r="Y17" s="103"/>
      <c r="Z17" s="105"/>
      <c r="AB17" s="34" t="s">
        <v>62</v>
      </c>
      <c r="AC17" s="37"/>
      <c r="AD17" s="38"/>
      <c r="AE17" s="38"/>
      <c r="AF17" s="38"/>
      <c r="AG17" s="38"/>
      <c r="AH17" s="38"/>
      <c r="AI17" s="38"/>
      <c r="AJ17" s="60"/>
      <c r="AK17" s="64"/>
      <c r="AL17" s="65"/>
      <c r="AM17" s="65"/>
      <c r="AN17" s="65"/>
      <c r="AO17" s="65"/>
      <c r="AP17" s="65"/>
      <c r="AQ17" s="65"/>
      <c r="AR17" s="66"/>
      <c r="AS17" s="64"/>
      <c r="AT17" s="65"/>
      <c r="AU17" s="65"/>
      <c r="AV17" s="65"/>
      <c r="AW17" s="65"/>
      <c r="AX17" s="65"/>
      <c r="AY17" s="65"/>
      <c r="AZ17" s="66"/>
      <c r="BA17" s="105"/>
    </row>
    <row r="18" spans="1:53" ht="15.75" thickBot="1" x14ac:dyDescent="0.25">
      <c r="A18" s="34" t="s">
        <v>63</v>
      </c>
      <c r="B18" s="39" t="s">
        <v>10</v>
      </c>
      <c r="C18" s="40" t="s">
        <v>11</v>
      </c>
      <c r="D18" s="41"/>
      <c r="E18" s="41"/>
      <c r="F18" s="41"/>
      <c r="G18" s="41"/>
      <c r="H18" s="41"/>
      <c r="I18" s="42"/>
      <c r="J18" s="39" t="s">
        <v>10</v>
      </c>
      <c r="K18" s="40" t="s">
        <v>11</v>
      </c>
      <c r="L18" s="41"/>
      <c r="M18" s="41"/>
      <c r="N18" s="41"/>
      <c r="O18" s="41"/>
      <c r="P18" s="41"/>
      <c r="Q18" s="42"/>
      <c r="R18" s="39" t="s">
        <v>10</v>
      </c>
      <c r="S18" s="40" t="s">
        <v>11</v>
      </c>
      <c r="T18" s="41"/>
      <c r="U18" s="41"/>
      <c r="V18" s="41"/>
      <c r="W18" s="41"/>
      <c r="X18" s="41"/>
      <c r="Y18" s="42"/>
      <c r="Z18" s="105"/>
      <c r="AB18" s="34" t="s">
        <v>63</v>
      </c>
      <c r="AC18" s="39" t="s">
        <v>10</v>
      </c>
      <c r="AD18" s="40" t="s">
        <v>11</v>
      </c>
      <c r="AE18" s="41"/>
      <c r="AF18" s="41"/>
      <c r="AG18" s="41"/>
      <c r="AH18" s="41"/>
      <c r="AI18" s="41"/>
      <c r="AJ18" s="42"/>
      <c r="AK18" s="67" t="s">
        <v>10</v>
      </c>
      <c r="AL18" s="68" t="s">
        <v>11</v>
      </c>
      <c r="AM18" s="69"/>
      <c r="AN18" s="69"/>
      <c r="AO18" s="69"/>
      <c r="AP18" s="69"/>
      <c r="AQ18" s="69"/>
      <c r="AR18" s="70"/>
      <c r="AS18" s="67" t="s">
        <v>10</v>
      </c>
      <c r="AT18" s="68" t="s">
        <v>11</v>
      </c>
      <c r="AU18" s="69"/>
      <c r="AV18" s="69"/>
      <c r="AW18" s="69"/>
      <c r="AX18" s="69"/>
      <c r="AY18" s="69"/>
      <c r="AZ18" s="70"/>
      <c r="BA18" s="105"/>
    </row>
    <row r="19" spans="1:53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</row>
    <row r="20" spans="1:53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</row>
    <row r="21" spans="1:53" ht="16.5" thickBot="1" x14ac:dyDescent="0.3">
      <c r="A21" s="43" t="s">
        <v>64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B21" s="43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</row>
    <row r="22" spans="1:53" x14ac:dyDescent="0.2">
      <c r="A22" s="34" t="s">
        <v>47</v>
      </c>
      <c r="B22" s="35"/>
      <c r="C22" s="44"/>
      <c r="D22" s="44"/>
      <c r="E22" s="45"/>
      <c r="F22" s="45"/>
      <c r="G22" s="45"/>
      <c r="H22" s="45"/>
      <c r="I22" s="45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7"/>
      <c r="Z22" s="106" t="s">
        <v>95</v>
      </c>
      <c r="AB22" s="34" t="s">
        <v>47</v>
      </c>
      <c r="AC22" s="35"/>
      <c r="AD22" s="44"/>
      <c r="AE22" s="44"/>
      <c r="AF22" s="45"/>
      <c r="AG22" s="45"/>
      <c r="AH22" s="45"/>
      <c r="AI22" s="45"/>
      <c r="AJ22" s="45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7"/>
      <c r="BA22" s="106" t="s">
        <v>95</v>
      </c>
    </row>
    <row r="23" spans="1:53" x14ac:dyDescent="0.2">
      <c r="A23" s="34" t="s">
        <v>49</v>
      </c>
      <c r="B23" s="48"/>
      <c r="C23" s="49"/>
      <c r="D23" s="49"/>
      <c r="E23" s="49"/>
      <c r="F23" s="49"/>
      <c r="G23" s="49"/>
      <c r="H23" s="49"/>
      <c r="I23" s="49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1"/>
      <c r="Z23" s="106"/>
      <c r="AB23" s="34" t="s">
        <v>49</v>
      </c>
      <c r="AC23" s="48"/>
      <c r="AD23" s="49"/>
      <c r="AE23" s="49"/>
      <c r="AF23" s="49"/>
      <c r="AG23" s="49"/>
      <c r="AH23" s="49"/>
      <c r="AI23" s="49"/>
      <c r="AJ23" s="49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1"/>
      <c r="BA23" s="106"/>
    </row>
    <row r="24" spans="1:53" x14ac:dyDescent="0.2">
      <c r="A24" s="34" t="s">
        <v>50</v>
      </c>
      <c r="B24" s="48"/>
      <c r="C24" s="49"/>
      <c r="D24" s="49"/>
      <c r="E24" s="49"/>
      <c r="F24" s="49"/>
      <c r="G24" s="49"/>
      <c r="H24" s="49"/>
      <c r="I24" s="49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1"/>
      <c r="Z24" s="106"/>
      <c r="AB24" s="34" t="s">
        <v>50</v>
      </c>
      <c r="AC24" s="48"/>
      <c r="AD24" s="49"/>
      <c r="AE24" s="49"/>
      <c r="AF24" s="49"/>
      <c r="AG24" s="49"/>
      <c r="AH24" s="49"/>
      <c r="AI24" s="49"/>
      <c r="AJ24" s="49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1"/>
      <c r="BA24" s="106"/>
    </row>
    <row r="25" spans="1:53" x14ac:dyDescent="0.2">
      <c r="A25" s="34" t="s">
        <v>51</v>
      </c>
      <c r="B25" s="48"/>
      <c r="C25" s="49"/>
      <c r="D25" s="49"/>
      <c r="E25" s="49"/>
      <c r="F25" s="49"/>
      <c r="G25" s="49"/>
      <c r="H25" s="49"/>
      <c r="I25" s="49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1"/>
      <c r="Z25" s="106"/>
      <c r="AB25" s="34" t="s">
        <v>51</v>
      </c>
      <c r="AC25" s="48"/>
      <c r="AD25" s="49"/>
      <c r="AE25" s="49"/>
      <c r="AF25" s="49"/>
      <c r="AG25" s="49"/>
      <c r="AH25" s="49"/>
      <c r="AI25" s="49"/>
      <c r="AJ25" s="49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1"/>
      <c r="BA25" s="106"/>
    </row>
    <row r="26" spans="1:53" x14ac:dyDescent="0.2">
      <c r="A26" s="34" t="s">
        <v>52</v>
      </c>
      <c r="B26" s="48"/>
      <c r="C26" s="49"/>
      <c r="D26" s="49"/>
      <c r="E26" s="49"/>
      <c r="F26" s="49"/>
      <c r="G26" s="49"/>
      <c r="H26" s="49"/>
      <c r="I26" s="49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1"/>
      <c r="Z26" s="106"/>
      <c r="AB26" s="34" t="s">
        <v>52</v>
      </c>
      <c r="AC26" s="48"/>
      <c r="AD26" s="49"/>
      <c r="AE26" s="49"/>
      <c r="AF26" s="49"/>
      <c r="AG26" s="49"/>
      <c r="AH26" s="49"/>
      <c r="AI26" s="49"/>
      <c r="AJ26" s="49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1"/>
      <c r="BA26" s="106"/>
    </row>
    <row r="27" spans="1:53" x14ac:dyDescent="0.2">
      <c r="A27" s="34" t="s">
        <v>53</v>
      </c>
      <c r="B27" s="48"/>
      <c r="C27" s="49"/>
      <c r="D27" s="49"/>
      <c r="E27" s="49"/>
      <c r="F27" s="49"/>
      <c r="G27" s="49"/>
      <c r="H27" s="49"/>
      <c r="I27" s="49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1"/>
      <c r="Z27" s="106"/>
      <c r="AB27" s="34" t="s">
        <v>53</v>
      </c>
      <c r="AC27" s="48"/>
      <c r="AD27" s="49"/>
      <c r="AE27" s="49"/>
      <c r="AF27" s="49"/>
      <c r="AG27" s="49"/>
      <c r="AH27" s="49"/>
      <c r="AI27" s="49"/>
      <c r="AJ27" s="49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1"/>
      <c r="BA27" s="106"/>
    </row>
    <row r="28" spans="1:53" x14ac:dyDescent="0.2">
      <c r="A28" s="34" t="s">
        <v>54</v>
      </c>
      <c r="B28" s="48"/>
      <c r="C28" s="49"/>
      <c r="D28" s="49"/>
      <c r="E28" s="49"/>
      <c r="F28" s="49"/>
      <c r="G28" s="49"/>
      <c r="H28" s="49"/>
      <c r="I28" s="49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1"/>
      <c r="Z28" s="106"/>
      <c r="AB28" s="34" t="s">
        <v>54</v>
      </c>
      <c r="AC28" s="48"/>
      <c r="AD28" s="49"/>
      <c r="AE28" s="49"/>
      <c r="AF28" s="49"/>
      <c r="AG28" s="49"/>
      <c r="AH28" s="49"/>
      <c r="AI28" s="49"/>
      <c r="AJ28" s="49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1"/>
      <c r="BA28" s="106"/>
    </row>
    <row r="29" spans="1:53" x14ac:dyDescent="0.2">
      <c r="A29" s="34" t="s">
        <v>55</v>
      </c>
      <c r="B29" s="48"/>
      <c r="C29" s="49"/>
      <c r="D29" s="49"/>
      <c r="E29" s="49"/>
      <c r="F29" s="49"/>
      <c r="G29" s="49"/>
      <c r="H29" s="49"/>
      <c r="I29" s="49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1"/>
      <c r="Z29" s="106"/>
      <c r="AB29" s="34" t="s">
        <v>55</v>
      </c>
      <c r="AC29" s="48"/>
      <c r="AD29" s="49"/>
      <c r="AE29" s="49"/>
      <c r="AF29" s="49"/>
      <c r="AG29" s="49"/>
      <c r="AH29" s="49"/>
      <c r="AI29" s="49"/>
      <c r="AJ29" s="49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1"/>
      <c r="BA29" s="106"/>
    </row>
    <row r="30" spans="1:53" x14ac:dyDescent="0.2">
      <c r="A30" s="34" t="s">
        <v>56</v>
      </c>
      <c r="B30" s="48"/>
      <c r="C30" s="49"/>
      <c r="D30" s="49"/>
      <c r="E30" s="49"/>
      <c r="F30" s="49"/>
      <c r="G30" s="49"/>
      <c r="H30" s="49"/>
      <c r="I30" s="49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1"/>
      <c r="Z30" s="106"/>
      <c r="AB30" s="34" t="s">
        <v>56</v>
      </c>
      <c r="AC30" s="48"/>
      <c r="AD30" s="49"/>
      <c r="AE30" s="49"/>
      <c r="AF30" s="49"/>
      <c r="AG30" s="49"/>
      <c r="AH30" s="49"/>
      <c r="AI30" s="49"/>
      <c r="AJ30" s="49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1"/>
      <c r="BA30" s="106"/>
    </row>
    <row r="31" spans="1:53" x14ac:dyDescent="0.2">
      <c r="A31" s="34" t="s">
        <v>57</v>
      </c>
      <c r="B31" s="48"/>
      <c r="C31" s="49"/>
      <c r="D31" s="49"/>
      <c r="E31" s="49"/>
      <c r="F31" s="49"/>
      <c r="G31" s="49"/>
      <c r="H31" s="49"/>
      <c r="I31" s="49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1"/>
      <c r="Z31" s="106"/>
      <c r="AB31" s="34" t="s">
        <v>57</v>
      </c>
      <c r="AC31" s="48"/>
      <c r="AD31" s="49"/>
      <c r="AE31" s="49"/>
      <c r="AF31" s="49"/>
      <c r="AG31" s="49"/>
      <c r="AH31" s="49"/>
      <c r="AI31" s="49"/>
      <c r="AJ31" s="49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1"/>
      <c r="BA31" s="106"/>
    </row>
    <row r="32" spans="1:53" x14ac:dyDescent="0.2">
      <c r="A32" s="34" t="s">
        <v>58</v>
      </c>
      <c r="B32" s="48"/>
      <c r="C32" s="49"/>
      <c r="D32" s="49"/>
      <c r="E32" s="49"/>
      <c r="F32" s="49"/>
      <c r="G32" s="49"/>
      <c r="H32" s="49"/>
      <c r="I32" s="49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1"/>
      <c r="Z32" s="106"/>
      <c r="AB32" s="34" t="s">
        <v>58</v>
      </c>
      <c r="AC32" s="48"/>
      <c r="AD32" s="49"/>
      <c r="AE32" s="49"/>
      <c r="AF32" s="49"/>
      <c r="AG32" s="49"/>
      <c r="AH32" s="49"/>
      <c r="AI32" s="49"/>
      <c r="AJ32" s="49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1"/>
      <c r="BA32" s="106"/>
    </row>
    <row r="33" spans="1:53" x14ac:dyDescent="0.2">
      <c r="A33" s="34" t="s">
        <v>59</v>
      </c>
      <c r="B33" s="48"/>
      <c r="C33" s="49"/>
      <c r="D33" s="49"/>
      <c r="E33" s="49"/>
      <c r="F33" s="49"/>
      <c r="G33" s="49"/>
      <c r="H33" s="49"/>
      <c r="I33" s="49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1"/>
      <c r="Z33" s="106"/>
      <c r="AB33" s="34" t="s">
        <v>59</v>
      </c>
      <c r="AC33" s="48"/>
      <c r="AD33" s="49"/>
      <c r="AE33" s="49"/>
      <c r="AF33" s="49"/>
      <c r="AG33" s="49"/>
      <c r="AH33" s="49"/>
      <c r="AI33" s="49"/>
      <c r="AJ33" s="49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1"/>
      <c r="BA33" s="106"/>
    </row>
    <row r="34" spans="1:53" x14ac:dyDescent="0.2">
      <c r="A34" s="34" t="s">
        <v>60</v>
      </c>
      <c r="B34" s="48"/>
      <c r="C34" s="49"/>
      <c r="D34" s="49"/>
      <c r="E34" s="49"/>
      <c r="F34" s="49"/>
      <c r="G34" s="49"/>
      <c r="H34" s="49"/>
      <c r="I34" s="49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1"/>
      <c r="Z34" s="106"/>
      <c r="AB34" s="34" t="s">
        <v>60</v>
      </c>
      <c r="AC34" s="48"/>
      <c r="AD34" s="49"/>
      <c r="AE34" s="49"/>
      <c r="AF34" s="49"/>
      <c r="AG34" s="49"/>
      <c r="AH34" s="49"/>
      <c r="AI34" s="49"/>
      <c r="AJ34" s="49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1"/>
      <c r="BA34" s="106"/>
    </row>
    <row r="35" spans="1:53" x14ac:dyDescent="0.2">
      <c r="A35" s="34" t="s">
        <v>61</v>
      </c>
      <c r="B35" s="48"/>
      <c r="C35" s="49"/>
      <c r="D35" s="49"/>
      <c r="E35" s="49"/>
      <c r="F35" s="49"/>
      <c r="G35" s="49"/>
      <c r="H35" s="49"/>
      <c r="I35" s="49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1"/>
      <c r="Z35" s="106"/>
      <c r="AB35" s="34" t="s">
        <v>61</v>
      </c>
      <c r="AC35" s="48"/>
      <c r="AD35" s="49"/>
      <c r="AE35" s="49"/>
      <c r="AF35" s="49"/>
      <c r="AG35" s="49"/>
      <c r="AH35" s="49"/>
      <c r="AI35" s="49"/>
      <c r="AJ35" s="49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1"/>
      <c r="BA35" s="106"/>
    </row>
    <row r="36" spans="1:53" x14ac:dyDescent="0.2">
      <c r="A36" s="34" t="s">
        <v>62</v>
      </c>
      <c r="B36" s="48"/>
      <c r="C36" s="49"/>
      <c r="D36" s="49"/>
      <c r="E36" s="49"/>
      <c r="F36" s="49"/>
      <c r="G36" s="49"/>
      <c r="H36" s="49"/>
      <c r="I36" s="49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1"/>
      <c r="Z36" s="106"/>
      <c r="AB36" s="34" t="s">
        <v>62</v>
      </c>
      <c r="AC36" s="48"/>
      <c r="AD36" s="49"/>
      <c r="AE36" s="49"/>
      <c r="AF36" s="49"/>
      <c r="AG36" s="49"/>
      <c r="AH36" s="49"/>
      <c r="AI36" s="49"/>
      <c r="AJ36" s="49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1"/>
      <c r="BA36" s="106"/>
    </row>
    <row r="37" spans="1:53" ht="15.75" thickBot="1" x14ac:dyDescent="0.25">
      <c r="A37" s="34" t="s">
        <v>63</v>
      </c>
      <c r="B37" s="52"/>
      <c r="C37" s="53"/>
      <c r="D37" s="54"/>
      <c r="E37" s="54"/>
      <c r="F37" s="54"/>
      <c r="G37" s="54"/>
      <c r="H37" s="55"/>
      <c r="I37" s="55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7"/>
      <c r="Z37" s="106"/>
      <c r="AB37" s="34" t="s">
        <v>63</v>
      </c>
      <c r="AC37" s="52"/>
      <c r="AD37" s="53"/>
      <c r="AE37" s="54"/>
      <c r="AF37" s="54"/>
      <c r="AG37" s="54"/>
      <c r="AH37" s="54"/>
      <c r="AI37" s="55"/>
      <c r="AJ37" s="55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7"/>
      <c r="BA37" s="106"/>
    </row>
    <row r="38" spans="1:53" ht="84" customHeight="1" thickBot="1" x14ac:dyDescent="0.25">
      <c r="A38" s="30"/>
      <c r="B38" s="107" t="s">
        <v>39</v>
      </c>
      <c r="C38" s="107"/>
      <c r="D38" s="107"/>
      <c r="E38" s="107" t="s">
        <v>40</v>
      </c>
      <c r="F38" s="107"/>
      <c r="G38" s="107"/>
      <c r="H38" s="107" t="s">
        <v>41</v>
      </c>
      <c r="I38" s="107"/>
      <c r="J38" s="107"/>
      <c r="K38" s="107" t="s">
        <v>42</v>
      </c>
      <c r="L38" s="107"/>
      <c r="M38" s="107"/>
      <c r="N38" s="107" t="s">
        <v>43</v>
      </c>
      <c r="O38" s="107"/>
      <c r="P38" s="107"/>
      <c r="Q38" s="107" t="s">
        <v>44</v>
      </c>
      <c r="R38" s="107"/>
      <c r="S38" s="107"/>
      <c r="T38" s="107" t="s">
        <v>45</v>
      </c>
      <c r="U38" s="107"/>
      <c r="V38" s="107"/>
      <c r="W38" s="107" t="s">
        <v>46</v>
      </c>
      <c r="X38" s="107"/>
      <c r="Y38" s="107"/>
      <c r="Z38" s="30"/>
      <c r="AB38" s="30"/>
      <c r="AC38" s="107">
        <v>100</v>
      </c>
      <c r="AD38" s="107"/>
      <c r="AE38" s="107"/>
      <c r="AF38" s="107">
        <v>50</v>
      </c>
      <c r="AG38" s="107"/>
      <c r="AH38" s="107"/>
      <c r="AI38" s="107">
        <v>10</v>
      </c>
      <c r="AJ38" s="107"/>
      <c r="AK38" s="107"/>
      <c r="AL38" s="107">
        <v>5</v>
      </c>
      <c r="AM38" s="107"/>
      <c r="AN38" s="107"/>
      <c r="AO38" s="107">
        <v>1</v>
      </c>
      <c r="AP38" s="107"/>
      <c r="AQ38" s="107"/>
      <c r="AR38" s="107">
        <v>0.5</v>
      </c>
      <c r="AS38" s="107"/>
      <c r="AT38" s="107"/>
      <c r="AU38" s="107">
        <v>0.1</v>
      </c>
      <c r="AV38" s="107"/>
      <c r="AW38" s="107"/>
      <c r="AX38" s="107">
        <v>5.0000000000000001E-3</v>
      </c>
      <c r="AY38" s="107"/>
      <c r="AZ38" s="107"/>
      <c r="BA38" s="30"/>
    </row>
    <row r="39" spans="1:53" x14ac:dyDescent="0.2">
      <c r="A39" s="34" t="s">
        <v>65</v>
      </c>
      <c r="B39" s="95"/>
      <c r="C39" s="96"/>
      <c r="D39" s="96"/>
      <c r="E39" s="45"/>
      <c r="F39" s="45"/>
      <c r="G39" s="45"/>
      <c r="H39" s="45"/>
      <c r="I39" s="45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7"/>
      <c r="Z39" s="108" t="s">
        <v>97</v>
      </c>
      <c r="AB39" s="71"/>
      <c r="AC39" s="75"/>
      <c r="AD39" s="75"/>
      <c r="AE39" s="75"/>
      <c r="AF39" s="72"/>
      <c r="AG39" s="72"/>
      <c r="AH39" s="72"/>
      <c r="AI39" s="72"/>
      <c r="AJ39" s="72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109"/>
    </row>
    <row r="40" spans="1:53" x14ac:dyDescent="0.2">
      <c r="A40" s="34" t="s">
        <v>66</v>
      </c>
      <c r="B40" s="48"/>
      <c r="C40" s="49"/>
      <c r="D40" s="49"/>
      <c r="E40" s="49"/>
      <c r="F40" s="49"/>
      <c r="G40" s="49"/>
      <c r="H40" s="49"/>
      <c r="I40" s="49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1"/>
      <c r="Z40" s="108"/>
      <c r="AB40" s="71"/>
      <c r="AC40" s="72"/>
      <c r="AD40" s="72"/>
      <c r="AE40" s="72"/>
      <c r="AF40" s="72"/>
      <c r="AG40" s="72"/>
      <c r="AH40" s="72"/>
      <c r="AI40" s="72"/>
      <c r="AJ40" s="72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109"/>
    </row>
    <row r="41" spans="1:53" x14ac:dyDescent="0.2">
      <c r="A41" s="34" t="s">
        <v>67</v>
      </c>
      <c r="B41" s="48"/>
      <c r="C41" s="49"/>
      <c r="D41" s="49"/>
      <c r="E41" s="49"/>
      <c r="F41" s="49"/>
      <c r="G41" s="49"/>
      <c r="H41" s="49"/>
      <c r="I41" s="49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1"/>
      <c r="Z41" s="108"/>
      <c r="AB41" s="71"/>
      <c r="AC41" s="72"/>
      <c r="AD41" s="72"/>
      <c r="AE41" s="72"/>
      <c r="AF41" s="72"/>
      <c r="AG41" s="72"/>
      <c r="AH41" s="72"/>
      <c r="AI41" s="72"/>
      <c r="AJ41" s="72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109"/>
    </row>
    <row r="42" spans="1:53" x14ac:dyDescent="0.2">
      <c r="A42" s="34" t="s">
        <v>68</v>
      </c>
      <c r="B42" s="48"/>
      <c r="C42" s="49"/>
      <c r="D42" s="49"/>
      <c r="E42" s="49"/>
      <c r="F42" s="49"/>
      <c r="G42" s="49"/>
      <c r="H42" s="49"/>
      <c r="I42" s="49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1"/>
      <c r="Z42" s="108"/>
      <c r="AB42" s="71"/>
      <c r="AC42" s="72"/>
      <c r="AD42" s="72"/>
      <c r="AE42" s="72"/>
      <c r="AF42" s="72"/>
      <c r="AG42" s="72"/>
      <c r="AH42" s="72"/>
      <c r="AI42" s="72"/>
      <c r="AJ42" s="72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109"/>
    </row>
    <row r="43" spans="1:53" x14ac:dyDescent="0.2">
      <c r="A43" s="34" t="s">
        <v>69</v>
      </c>
      <c r="B43" s="48"/>
      <c r="C43" s="49"/>
      <c r="D43" s="49"/>
      <c r="E43" s="49"/>
      <c r="F43" s="49"/>
      <c r="G43" s="49"/>
      <c r="H43" s="49"/>
      <c r="I43" s="49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1"/>
      <c r="Z43" s="108"/>
      <c r="AB43" s="71"/>
      <c r="AC43" s="72"/>
      <c r="AD43" s="72"/>
      <c r="AE43" s="72"/>
      <c r="AF43" s="72"/>
      <c r="AG43" s="72"/>
      <c r="AH43" s="72"/>
      <c r="AI43" s="72"/>
      <c r="AJ43" s="72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109"/>
    </row>
    <row r="44" spans="1:53" x14ac:dyDescent="0.2">
      <c r="A44" s="34" t="s">
        <v>70</v>
      </c>
      <c r="B44" s="48"/>
      <c r="C44" s="49"/>
      <c r="D44" s="49"/>
      <c r="E44" s="49"/>
      <c r="F44" s="49"/>
      <c r="G44" s="49"/>
      <c r="H44" s="49"/>
      <c r="I44" s="49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1"/>
      <c r="Z44" s="108"/>
      <c r="AB44" s="71"/>
      <c r="AC44" s="72"/>
      <c r="AD44" s="72"/>
      <c r="AE44" s="72"/>
      <c r="AF44" s="72"/>
      <c r="AG44" s="72"/>
      <c r="AH44" s="72"/>
      <c r="AI44" s="72"/>
      <c r="AJ44" s="72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109"/>
    </row>
    <row r="45" spans="1:53" x14ac:dyDescent="0.2">
      <c r="A45" s="34" t="s">
        <v>71</v>
      </c>
      <c r="B45" s="48"/>
      <c r="C45" s="49"/>
      <c r="D45" s="49"/>
      <c r="E45" s="49"/>
      <c r="F45" s="49"/>
      <c r="G45" s="49"/>
      <c r="H45" s="49"/>
      <c r="I45" s="49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1"/>
      <c r="Z45" s="108"/>
      <c r="AB45" s="71"/>
      <c r="AC45" s="72"/>
      <c r="AD45" s="72"/>
      <c r="AE45" s="72"/>
      <c r="AF45" s="72"/>
      <c r="AG45" s="72"/>
      <c r="AH45" s="72"/>
      <c r="AI45" s="72"/>
      <c r="AJ45" s="72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109"/>
    </row>
    <row r="46" spans="1:53" x14ac:dyDescent="0.2">
      <c r="A46" s="34" t="s">
        <v>72</v>
      </c>
      <c r="B46" s="48"/>
      <c r="C46" s="49"/>
      <c r="D46" s="49"/>
      <c r="E46" s="49"/>
      <c r="F46" s="49"/>
      <c r="G46" s="49"/>
      <c r="H46" s="49"/>
      <c r="I46" s="49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1"/>
      <c r="Z46" s="108"/>
      <c r="AB46" s="71"/>
      <c r="AC46" s="72"/>
      <c r="AD46" s="72"/>
      <c r="AE46" s="72"/>
      <c r="AF46" s="72"/>
      <c r="AG46" s="72"/>
      <c r="AH46" s="72"/>
      <c r="AI46" s="72"/>
      <c r="AJ46" s="72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109"/>
    </row>
    <row r="47" spans="1:53" x14ac:dyDescent="0.2">
      <c r="A47" s="34" t="s">
        <v>73</v>
      </c>
      <c r="B47" s="48"/>
      <c r="C47" s="49"/>
      <c r="D47" s="49"/>
      <c r="E47" s="49"/>
      <c r="F47" s="49"/>
      <c r="G47" s="49"/>
      <c r="H47" s="49"/>
      <c r="I47" s="49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1"/>
      <c r="Z47" s="108"/>
      <c r="AB47" s="71"/>
      <c r="AC47" s="72"/>
      <c r="AD47" s="72"/>
      <c r="AE47" s="72"/>
      <c r="AF47" s="72"/>
      <c r="AG47" s="72"/>
      <c r="AH47" s="72"/>
      <c r="AI47" s="72"/>
      <c r="AJ47" s="72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109"/>
    </row>
    <row r="48" spans="1:53" x14ac:dyDescent="0.2">
      <c r="A48" s="34" t="s">
        <v>74</v>
      </c>
      <c r="B48" s="48"/>
      <c r="C48" s="49"/>
      <c r="D48" s="49"/>
      <c r="E48" s="49"/>
      <c r="F48" s="49"/>
      <c r="G48" s="49"/>
      <c r="H48" s="49"/>
      <c r="I48" s="49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1"/>
      <c r="Z48" s="108"/>
      <c r="AB48" s="71"/>
      <c r="AC48" s="72"/>
      <c r="AD48" s="72"/>
      <c r="AE48" s="72"/>
      <c r="AF48" s="72"/>
      <c r="AG48" s="72"/>
      <c r="AH48" s="72"/>
      <c r="AI48" s="72"/>
      <c r="AJ48" s="72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109"/>
    </row>
    <row r="49" spans="1:53" x14ac:dyDescent="0.2">
      <c r="A49" s="34" t="s">
        <v>75</v>
      </c>
      <c r="B49" s="48"/>
      <c r="C49" s="49"/>
      <c r="D49" s="49"/>
      <c r="E49" s="49"/>
      <c r="F49" s="49"/>
      <c r="G49" s="49"/>
      <c r="H49" s="49"/>
      <c r="I49" s="49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1"/>
      <c r="Z49" s="108"/>
      <c r="AB49" s="71"/>
      <c r="AC49" s="72"/>
      <c r="AD49" s="72"/>
      <c r="AE49" s="72"/>
      <c r="AF49" s="72"/>
      <c r="AG49" s="72"/>
      <c r="AH49" s="72"/>
      <c r="AI49" s="72"/>
      <c r="AJ49" s="72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109"/>
    </row>
    <row r="50" spans="1:53" x14ac:dyDescent="0.2">
      <c r="A50" s="34" t="s">
        <v>76</v>
      </c>
      <c r="B50" s="48"/>
      <c r="C50" s="49"/>
      <c r="D50" s="49"/>
      <c r="E50" s="49"/>
      <c r="F50" s="49"/>
      <c r="G50" s="49"/>
      <c r="H50" s="49"/>
      <c r="I50" s="49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1"/>
      <c r="Z50" s="108"/>
      <c r="AB50" s="71"/>
      <c r="AC50" s="72"/>
      <c r="AD50" s="72"/>
      <c r="AE50" s="72"/>
      <c r="AF50" s="72"/>
      <c r="AG50" s="72"/>
      <c r="AH50" s="72"/>
      <c r="AI50" s="72"/>
      <c r="AJ50" s="72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109"/>
    </row>
    <row r="51" spans="1:53" x14ac:dyDescent="0.2">
      <c r="A51" s="34" t="s">
        <v>77</v>
      </c>
      <c r="B51" s="48"/>
      <c r="C51" s="49"/>
      <c r="D51" s="49"/>
      <c r="E51" s="49"/>
      <c r="F51" s="49"/>
      <c r="G51" s="49"/>
      <c r="H51" s="49"/>
      <c r="I51" s="49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1"/>
      <c r="Z51" s="108"/>
      <c r="AB51" s="71"/>
      <c r="AC51" s="72"/>
      <c r="AD51" s="72"/>
      <c r="AE51" s="72"/>
      <c r="AF51" s="72"/>
      <c r="AG51" s="72"/>
      <c r="AH51" s="72"/>
      <c r="AI51" s="72"/>
      <c r="AJ51" s="72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109"/>
    </row>
    <row r="52" spans="1:53" x14ac:dyDescent="0.2">
      <c r="A52" s="34" t="s">
        <v>78</v>
      </c>
      <c r="B52" s="48"/>
      <c r="C52" s="49"/>
      <c r="D52" s="49"/>
      <c r="E52" s="49"/>
      <c r="F52" s="49"/>
      <c r="G52" s="49"/>
      <c r="H52" s="49"/>
      <c r="I52" s="49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1"/>
      <c r="Z52" s="108"/>
      <c r="AB52" s="71"/>
      <c r="AC52" s="72"/>
      <c r="AD52" s="72"/>
      <c r="AE52" s="72"/>
      <c r="AF52" s="72"/>
      <c r="AG52" s="72"/>
      <c r="AH52" s="72"/>
      <c r="AI52" s="72"/>
      <c r="AJ52" s="72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109"/>
    </row>
    <row r="53" spans="1:53" x14ac:dyDescent="0.2">
      <c r="A53" s="34" t="s">
        <v>79</v>
      </c>
      <c r="B53" s="48"/>
      <c r="C53" s="49"/>
      <c r="D53" s="49"/>
      <c r="E53" s="49"/>
      <c r="F53" s="49"/>
      <c r="G53" s="49"/>
      <c r="H53" s="49"/>
      <c r="I53" s="49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1"/>
      <c r="Z53" s="108"/>
      <c r="AB53" s="71"/>
      <c r="AC53" s="72"/>
      <c r="AD53" s="72"/>
      <c r="AE53" s="72"/>
      <c r="AF53" s="72"/>
      <c r="AG53" s="72"/>
      <c r="AH53" s="72"/>
      <c r="AI53" s="72"/>
      <c r="AJ53" s="72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109"/>
    </row>
    <row r="54" spans="1:53" ht="15.75" thickBot="1" x14ac:dyDescent="0.25">
      <c r="A54" s="34" t="s">
        <v>63</v>
      </c>
      <c r="B54" s="52"/>
      <c r="C54" s="53"/>
      <c r="D54" s="54"/>
      <c r="E54" s="54"/>
      <c r="F54" s="54"/>
      <c r="G54" s="54"/>
      <c r="H54" s="55"/>
      <c r="I54" s="55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7"/>
      <c r="Z54" s="108"/>
      <c r="AB54" s="71"/>
      <c r="AC54" s="74"/>
      <c r="AD54" s="74"/>
      <c r="AE54" s="72"/>
      <c r="AF54" s="72"/>
      <c r="AG54" s="72"/>
      <c r="AH54" s="72"/>
      <c r="AI54" s="72"/>
      <c r="AJ54" s="72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109"/>
    </row>
    <row r="55" spans="1:53" ht="93" customHeight="1" thickBot="1" x14ac:dyDescent="0.25">
      <c r="A55" s="30"/>
      <c r="B55" s="107" t="s">
        <v>39</v>
      </c>
      <c r="C55" s="107"/>
      <c r="D55" s="107"/>
      <c r="E55" s="107" t="s">
        <v>40</v>
      </c>
      <c r="F55" s="107"/>
      <c r="G55" s="107"/>
      <c r="H55" s="107" t="s">
        <v>41</v>
      </c>
      <c r="I55" s="107"/>
      <c r="J55" s="107"/>
      <c r="K55" s="107" t="s">
        <v>42</v>
      </c>
      <c r="L55" s="107"/>
      <c r="M55" s="107"/>
      <c r="N55" s="107" t="s">
        <v>43</v>
      </c>
      <c r="O55" s="107"/>
      <c r="P55" s="107"/>
      <c r="Q55" s="107" t="s">
        <v>44</v>
      </c>
      <c r="R55" s="107"/>
      <c r="S55" s="107"/>
      <c r="T55" s="107" t="s">
        <v>45</v>
      </c>
      <c r="U55" s="107"/>
      <c r="V55" s="107"/>
      <c r="W55" s="107" t="s">
        <v>46</v>
      </c>
      <c r="X55" s="107"/>
      <c r="Y55" s="107"/>
      <c r="AB55" s="75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75"/>
    </row>
    <row r="56" spans="1:53" x14ac:dyDescent="0.2">
      <c r="A56" s="34" t="s">
        <v>80</v>
      </c>
      <c r="B56" s="95"/>
      <c r="C56" s="96"/>
      <c r="D56" s="96"/>
      <c r="E56" s="45"/>
      <c r="F56" s="45"/>
      <c r="G56" s="45"/>
      <c r="H56" s="45"/>
      <c r="I56" s="45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7"/>
      <c r="Z56" s="108" t="s">
        <v>96</v>
      </c>
      <c r="AB56" s="71"/>
      <c r="AC56" s="75"/>
      <c r="AD56" s="75"/>
      <c r="AE56" s="75"/>
      <c r="AF56" s="72"/>
      <c r="AG56" s="72"/>
      <c r="AH56" s="72"/>
      <c r="AI56" s="72"/>
      <c r="AJ56" s="72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109"/>
    </row>
    <row r="57" spans="1:53" x14ac:dyDescent="0.2">
      <c r="A57" s="34" t="s">
        <v>81</v>
      </c>
      <c r="B57" s="48"/>
      <c r="C57" s="49"/>
      <c r="D57" s="49"/>
      <c r="E57" s="49"/>
      <c r="F57" s="49"/>
      <c r="G57" s="49"/>
      <c r="H57" s="49"/>
      <c r="I57" s="49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1"/>
      <c r="Z57" s="108"/>
      <c r="AB57" s="71"/>
      <c r="AC57" s="72"/>
      <c r="AD57" s="72"/>
      <c r="AE57" s="72"/>
      <c r="AF57" s="72"/>
      <c r="AG57" s="72"/>
      <c r="AH57" s="72"/>
      <c r="AI57" s="72"/>
      <c r="AJ57" s="72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109"/>
    </row>
    <row r="58" spans="1:53" x14ac:dyDescent="0.2">
      <c r="A58" s="34" t="s">
        <v>82</v>
      </c>
      <c r="B58" s="48"/>
      <c r="C58" s="49"/>
      <c r="D58" s="49"/>
      <c r="E58" s="49"/>
      <c r="F58" s="49"/>
      <c r="G58" s="49"/>
      <c r="H58" s="49"/>
      <c r="I58" s="49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1"/>
      <c r="Z58" s="108"/>
      <c r="AB58" s="71"/>
      <c r="AC58" s="72"/>
      <c r="AD58" s="72"/>
      <c r="AE58" s="72"/>
      <c r="AF58" s="72"/>
      <c r="AG58" s="72"/>
      <c r="AH58" s="72"/>
      <c r="AI58" s="72"/>
      <c r="AJ58" s="72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109"/>
    </row>
    <row r="59" spans="1:53" x14ac:dyDescent="0.2">
      <c r="A59" s="34" t="s">
        <v>83</v>
      </c>
      <c r="B59" s="48"/>
      <c r="C59" s="49"/>
      <c r="D59" s="49"/>
      <c r="E59" s="49"/>
      <c r="F59" s="49"/>
      <c r="G59" s="49"/>
      <c r="H59" s="49"/>
      <c r="I59" s="49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1"/>
      <c r="Z59" s="108"/>
      <c r="AB59" s="71"/>
      <c r="AC59" s="72"/>
      <c r="AD59" s="72"/>
      <c r="AE59" s="72"/>
      <c r="AF59" s="72"/>
      <c r="AG59" s="72"/>
      <c r="AH59" s="72"/>
      <c r="AI59" s="72"/>
      <c r="AJ59" s="72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109"/>
    </row>
    <row r="60" spans="1:53" x14ac:dyDescent="0.2">
      <c r="A60" s="34" t="s">
        <v>84</v>
      </c>
      <c r="B60" s="48"/>
      <c r="C60" s="49"/>
      <c r="D60" s="49"/>
      <c r="E60" s="49"/>
      <c r="F60" s="49"/>
      <c r="G60" s="49"/>
      <c r="H60" s="49"/>
      <c r="I60" s="49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1"/>
      <c r="Z60" s="108"/>
      <c r="AB60" s="71"/>
      <c r="AC60" s="72"/>
      <c r="AD60" s="72"/>
      <c r="AE60" s="72"/>
      <c r="AF60" s="72"/>
      <c r="AG60" s="72"/>
      <c r="AH60" s="72"/>
      <c r="AI60" s="72"/>
      <c r="AJ60" s="72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109"/>
    </row>
    <row r="61" spans="1:53" x14ac:dyDescent="0.2">
      <c r="A61" s="34" t="s">
        <v>85</v>
      </c>
      <c r="B61" s="48"/>
      <c r="C61" s="49"/>
      <c r="D61" s="49"/>
      <c r="E61" s="49"/>
      <c r="F61" s="49"/>
      <c r="G61" s="49"/>
      <c r="H61" s="49"/>
      <c r="I61" s="49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1"/>
      <c r="Z61" s="108"/>
      <c r="AB61" s="71"/>
      <c r="AC61" s="72"/>
      <c r="AD61" s="72"/>
      <c r="AE61" s="72"/>
      <c r="AF61" s="72"/>
      <c r="AG61" s="72"/>
      <c r="AH61" s="72"/>
      <c r="AI61" s="72"/>
      <c r="AJ61" s="72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109"/>
    </row>
    <row r="62" spans="1:53" x14ac:dyDescent="0.2">
      <c r="A62" s="34" t="s">
        <v>86</v>
      </c>
      <c r="B62" s="48"/>
      <c r="C62" s="49"/>
      <c r="D62" s="49"/>
      <c r="E62" s="49"/>
      <c r="F62" s="49"/>
      <c r="G62" s="49"/>
      <c r="H62" s="49"/>
      <c r="I62" s="49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1"/>
      <c r="Z62" s="108"/>
      <c r="AB62" s="71"/>
      <c r="AC62" s="72"/>
      <c r="AD62" s="72"/>
      <c r="AE62" s="72"/>
      <c r="AF62" s="72"/>
      <c r="AG62" s="72"/>
      <c r="AH62" s="72"/>
      <c r="AI62" s="72"/>
      <c r="AJ62" s="72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109"/>
    </row>
    <row r="63" spans="1:53" x14ac:dyDescent="0.2">
      <c r="A63" s="34" t="s">
        <v>87</v>
      </c>
      <c r="B63" s="48"/>
      <c r="C63" s="49"/>
      <c r="D63" s="49"/>
      <c r="E63" s="49"/>
      <c r="F63" s="49"/>
      <c r="G63" s="49"/>
      <c r="H63" s="49"/>
      <c r="I63" s="49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108"/>
      <c r="AB63" s="71"/>
      <c r="AC63" s="72"/>
      <c r="AD63" s="72"/>
      <c r="AE63" s="72"/>
      <c r="AF63" s="72"/>
      <c r="AG63" s="72"/>
      <c r="AH63" s="72"/>
      <c r="AI63" s="72"/>
      <c r="AJ63" s="72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109"/>
    </row>
    <row r="64" spans="1:53" x14ac:dyDescent="0.2">
      <c r="A64" s="34" t="s">
        <v>88</v>
      </c>
      <c r="B64" s="48"/>
      <c r="C64" s="49"/>
      <c r="D64" s="49"/>
      <c r="E64" s="49"/>
      <c r="F64" s="49"/>
      <c r="G64" s="49"/>
      <c r="H64" s="49"/>
      <c r="I64" s="49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108"/>
      <c r="AB64" s="71"/>
      <c r="AC64" s="72"/>
      <c r="AD64" s="72"/>
      <c r="AE64" s="72"/>
      <c r="AF64" s="72"/>
      <c r="AG64" s="72"/>
      <c r="AH64" s="72"/>
      <c r="AI64" s="72"/>
      <c r="AJ64" s="72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109"/>
    </row>
    <row r="65" spans="1:53" x14ac:dyDescent="0.2">
      <c r="A65" s="34" t="s">
        <v>89</v>
      </c>
      <c r="B65" s="48"/>
      <c r="C65" s="49"/>
      <c r="D65" s="49"/>
      <c r="E65" s="49"/>
      <c r="F65" s="49"/>
      <c r="G65" s="49"/>
      <c r="H65" s="49"/>
      <c r="I65" s="49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108"/>
      <c r="AB65" s="71"/>
      <c r="AC65" s="72"/>
      <c r="AD65" s="72"/>
      <c r="AE65" s="72"/>
      <c r="AF65" s="72"/>
      <c r="AG65" s="72"/>
      <c r="AH65" s="72"/>
      <c r="AI65" s="72"/>
      <c r="AJ65" s="72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109"/>
    </row>
    <row r="66" spans="1:53" x14ac:dyDescent="0.2">
      <c r="A66" s="34" t="s">
        <v>90</v>
      </c>
      <c r="B66" s="48"/>
      <c r="C66" s="49"/>
      <c r="D66" s="49"/>
      <c r="E66" s="49"/>
      <c r="F66" s="49"/>
      <c r="G66" s="49"/>
      <c r="H66" s="49"/>
      <c r="I66" s="49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1"/>
      <c r="Z66" s="108"/>
      <c r="AB66" s="71"/>
      <c r="AC66" s="72"/>
      <c r="AD66" s="72"/>
      <c r="AE66" s="72"/>
      <c r="AF66" s="72"/>
      <c r="AG66" s="72"/>
      <c r="AH66" s="72"/>
      <c r="AI66" s="72"/>
      <c r="AJ66" s="72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109"/>
    </row>
    <row r="67" spans="1:53" x14ac:dyDescent="0.2">
      <c r="A67" s="34" t="s">
        <v>91</v>
      </c>
      <c r="B67" s="48"/>
      <c r="C67" s="49"/>
      <c r="D67" s="49"/>
      <c r="E67" s="49"/>
      <c r="F67" s="49"/>
      <c r="G67" s="49"/>
      <c r="H67" s="49"/>
      <c r="I67" s="49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1"/>
      <c r="Z67" s="108"/>
      <c r="AB67" s="71"/>
      <c r="AC67" s="72"/>
      <c r="AD67" s="72"/>
      <c r="AE67" s="72"/>
      <c r="AF67" s="72"/>
      <c r="AG67" s="72"/>
      <c r="AH67" s="72"/>
      <c r="AI67" s="72"/>
      <c r="AJ67" s="72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109"/>
    </row>
    <row r="68" spans="1:53" x14ac:dyDescent="0.2">
      <c r="A68" s="34" t="s">
        <v>92</v>
      </c>
      <c r="B68" s="48"/>
      <c r="C68" s="49"/>
      <c r="D68" s="49"/>
      <c r="E68" s="49"/>
      <c r="F68" s="49"/>
      <c r="G68" s="49"/>
      <c r="H68" s="49"/>
      <c r="I68" s="49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108"/>
      <c r="AB68" s="71"/>
      <c r="AC68" s="72"/>
      <c r="AD68" s="72"/>
      <c r="AE68" s="72"/>
      <c r="AF68" s="72"/>
      <c r="AG68" s="72"/>
      <c r="AH68" s="72"/>
      <c r="AI68" s="72"/>
      <c r="AJ68" s="72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109"/>
    </row>
    <row r="69" spans="1:53" x14ac:dyDescent="0.2">
      <c r="A69" s="34" t="s">
        <v>93</v>
      </c>
      <c r="B69" s="48"/>
      <c r="C69" s="49"/>
      <c r="D69" s="49"/>
      <c r="E69" s="49"/>
      <c r="F69" s="49"/>
      <c r="G69" s="49"/>
      <c r="H69" s="49"/>
      <c r="I69" s="49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108"/>
      <c r="AB69" s="71"/>
      <c r="AC69" s="72"/>
      <c r="AD69" s="72"/>
      <c r="AE69" s="72"/>
      <c r="AF69" s="72"/>
      <c r="AG69" s="72"/>
      <c r="AH69" s="72"/>
      <c r="AI69" s="72"/>
      <c r="AJ69" s="72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109"/>
    </row>
    <row r="70" spans="1:53" x14ac:dyDescent="0.2">
      <c r="A70" s="34" t="s">
        <v>94</v>
      </c>
      <c r="B70" s="48"/>
      <c r="C70" s="49"/>
      <c r="D70" s="49"/>
      <c r="E70" s="49"/>
      <c r="F70" s="49"/>
      <c r="G70" s="49"/>
      <c r="H70" s="49"/>
      <c r="I70" s="49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108"/>
      <c r="AB70" s="71"/>
      <c r="AC70" s="72"/>
      <c r="AD70" s="72"/>
      <c r="AE70" s="72"/>
      <c r="AF70" s="72"/>
      <c r="AG70" s="72"/>
      <c r="AH70" s="72"/>
      <c r="AI70" s="72"/>
      <c r="AJ70" s="72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109"/>
    </row>
    <row r="71" spans="1:53" ht="15.75" thickBot="1" x14ac:dyDescent="0.25">
      <c r="A71" s="34" t="s">
        <v>63</v>
      </c>
      <c r="B71" s="52"/>
      <c r="C71" s="53"/>
      <c r="D71" s="54"/>
      <c r="E71" s="54"/>
      <c r="F71" s="54"/>
      <c r="G71" s="54"/>
      <c r="H71" s="55"/>
      <c r="I71" s="55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7"/>
      <c r="Z71" s="108"/>
      <c r="AB71" s="71"/>
      <c r="AC71" s="74"/>
      <c r="AD71" s="74"/>
      <c r="AE71" s="72"/>
      <c r="AF71" s="72"/>
      <c r="AG71" s="72"/>
      <c r="AH71" s="72"/>
      <c r="AI71" s="72"/>
      <c r="AJ71" s="72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109"/>
    </row>
    <row r="72" spans="1:53" ht="90" customHeight="1" x14ac:dyDescent="0.2">
      <c r="A72" s="30"/>
      <c r="B72" s="107" t="s">
        <v>39</v>
      </c>
      <c r="C72" s="107"/>
      <c r="D72" s="107"/>
      <c r="E72" s="107" t="s">
        <v>40</v>
      </c>
      <c r="F72" s="107"/>
      <c r="G72" s="107"/>
      <c r="H72" s="107" t="s">
        <v>41</v>
      </c>
      <c r="I72" s="107"/>
      <c r="J72" s="107"/>
      <c r="K72" s="107" t="s">
        <v>42</v>
      </c>
      <c r="L72" s="107"/>
      <c r="M72" s="107"/>
      <c r="N72" s="107" t="s">
        <v>43</v>
      </c>
      <c r="O72" s="107"/>
      <c r="P72" s="107"/>
      <c r="Q72" s="107" t="s">
        <v>44</v>
      </c>
      <c r="R72" s="107"/>
      <c r="S72" s="107"/>
      <c r="T72" s="107" t="s">
        <v>45</v>
      </c>
      <c r="U72" s="107"/>
      <c r="V72" s="107"/>
      <c r="W72" s="107" t="s">
        <v>46</v>
      </c>
      <c r="X72" s="107"/>
      <c r="Y72" s="107"/>
      <c r="AB72" s="75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75"/>
    </row>
  </sheetData>
  <mergeCells count="88">
    <mergeCell ref="BA56:BA71"/>
    <mergeCell ref="AC72:AE72"/>
    <mergeCell ref="AF72:AH72"/>
    <mergeCell ref="AI72:AK72"/>
    <mergeCell ref="AL72:AN72"/>
    <mergeCell ref="AO72:AQ72"/>
    <mergeCell ref="AR72:AT72"/>
    <mergeCell ref="AU72:AW72"/>
    <mergeCell ref="AX72:AZ72"/>
    <mergeCell ref="BA39:BA54"/>
    <mergeCell ref="AC55:AE55"/>
    <mergeCell ref="AF55:AH55"/>
    <mergeCell ref="AI55:AK55"/>
    <mergeCell ref="AL55:AN55"/>
    <mergeCell ref="AO55:AQ55"/>
    <mergeCell ref="AR55:AT55"/>
    <mergeCell ref="AU55:AW55"/>
    <mergeCell ref="AX55:AZ55"/>
    <mergeCell ref="BA22:BA37"/>
    <mergeCell ref="AC38:AE38"/>
    <mergeCell ref="AF38:AH38"/>
    <mergeCell ref="AI38:AK38"/>
    <mergeCell ref="AL38:AN38"/>
    <mergeCell ref="AO38:AQ38"/>
    <mergeCell ref="AR38:AT38"/>
    <mergeCell ref="AU38:AW38"/>
    <mergeCell ref="AX38:AZ38"/>
    <mergeCell ref="Z39:Z54"/>
    <mergeCell ref="Z56:Z71"/>
    <mergeCell ref="AC1:AZ1"/>
    <mergeCell ref="BA3:BA18"/>
    <mergeCell ref="W55:Y55"/>
    <mergeCell ref="B72:D72"/>
    <mergeCell ref="E72:G72"/>
    <mergeCell ref="H72:J72"/>
    <mergeCell ref="K72:M72"/>
    <mergeCell ref="N72:P72"/>
    <mergeCell ref="Q72:S72"/>
    <mergeCell ref="T72:V72"/>
    <mergeCell ref="W72:Y72"/>
    <mergeCell ref="R15:Y15"/>
    <mergeCell ref="R16:Y16"/>
    <mergeCell ref="R17:Y17"/>
    <mergeCell ref="T55:V55"/>
    <mergeCell ref="Q38:S38"/>
    <mergeCell ref="T38:V38"/>
    <mergeCell ref="W38:Y38"/>
    <mergeCell ref="B55:D55"/>
    <mergeCell ref="E55:G55"/>
    <mergeCell ref="H55:J55"/>
    <mergeCell ref="K55:M55"/>
    <mergeCell ref="N55:P55"/>
    <mergeCell ref="Q55:S55"/>
    <mergeCell ref="R9:Y9"/>
    <mergeCell ref="R10:Y10"/>
    <mergeCell ref="R11:Y11"/>
    <mergeCell ref="R12:Y12"/>
    <mergeCell ref="R13:Y13"/>
    <mergeCell ref="R14:Y14"/>
    <mergeCell ref="R3:Y3"/>
    <mergeCell ref="R4:Y4"/>
    <mergeCell ref="R5:Y5"/>
    <mergeCell ref="R6:Y6"/>
    <mergeCell ref="R7:Y7"/>
    <mergeCell ref="R8:Y8"/>
    <mergeCell ref="J12:Q12"/>
    <mergeCell ref="J13:Q13"/>
    <mergeCell ref="J14:Q14"/>
    <mergeCell ref="J15:Q15"/>
    <mergeCell ref="J16:Q16"/>
    <mergeCell ref="J17:Q17"/>
    <mergeCell ref="J10:Q10"/>
    <mergeCell ref="J3:Q3"/>
    <mergeCell ref="J4:Q4"/>
    <mergeCell ref="J5:Q5"/>
    <mergeCell ref="J6:Q6"/>
    <mergeCell ref="J7:Q7"/>
    <mergeCell ref="J8:Q8"/>
    <mergeCell ref="J11:Q11"/>
    <mergeCell ref="J9:Q9"/>
    <mergeCell ref="B1:Y1"/>
    <mergeCell ref="Z3:Z18"/>
    <mergeCell ref="Z22:Z37"/>
    <mergeCell ref="B38:D38"/>
    <mergeCell ref="E38:G38"/>
    <mergeCell ref="H38:J38"/>
    <mergeCell ref="K38:M38"/>
    <mergeCell ref="N38:P38"/>
  </mergeCells>
  <pageMargins left="0.75" right="0.75" top="1" bottom="1" header="0.5" footer="0.5"/>
  <pageSetup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Calculations</vt:lpstr>
      <vt:lpstr>Plate Layout</vt:lpstr>
      <vt:lpstr>Calculations!Print_Area</vt:lpstr>
    </vt:vector>
  </TitlesOfParts>
  <Company>JoVE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2013-02-18T18:58:24Z</cp:lastPrinted>
  <dcterms:created xsi:type="dcterms:W3CDTF">2006-05-04T23:17:20Z</dcterms:created>
  <dcterms:modified xsi:type="dcterms:W3CDTF">2013-08-26T14:42:41Z</dcterms:modified>
</cp:coreProperties>
</file>