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4915" windowHeight="12300"/>
  </bookViews>
  <sheets>
    <sheet name="Raw data" sheetId="1" r:id="rId1"/>
    <sheet name="Summary" sheetId="2" r:id="rId2"/>
    <sheet name="50% response threshold" sheetId="5" r:id="rId3"/>
    <sheet name="Von Frey" sheetId="4" r:id="rId4"/>
  </sheets>
  <definedNames>
    <definedName name="_xlnm.Print_Area" localSheetId="0">'Raw data'!$A$1:$K$226</definedName>
  </definedNames>
  <calcPr calcId="125725" calcMode="manual"/>
</workbook>
</file>

<file path=xl/calcChain.xml><?xml version="1.0" encoding="utf-8"?>
<calcChain xmlns="http://schemas.openxmlformats.org/spreadsheetml/2006/main">
  <c r="F251" i="5"/>
  <c r="F252" s="1"/>
  <c r="E251"/>
  <c r="E11" i="4"/>
  <c r="B11"/>
  <c r="C11" s="1"/>
  <c r="E10"/>
  <c r="C10"/>
  <c r="B10"/>
  <c r="E9"/>
  <c r="B9"/>
  <c r="C9" s="1"/>
  <c r="E8"/>
  <c r="C8"/>
  <c r="B8"/>
  <c r="E7"/>
  <c r="B7"/>
  <c r="C7" s="1"/>
  <c r="E6"/>
  <c r="B6"/>
  <c r="C6" s="1"/>
  <c r="E5"/>
  <c r="B5"/>
  <c r="C5" s="1"/>
  <c r="E4"/>
  <c r="E13" s="1"/>
  <c r="C4"/>
  <c r="B4"/>
  <c r="E3"/>
  <c r="B3"/>
  <c r="C3" s="1"/>
  <c r="B2"/>
  <c r="C2" s="1"/>
  <c r="B4" i="5" l="1"/>
  <c r="B5" s="1"/>
  <c r="B6" s="1"/>
  <c r="D3" i="2"/>
  <c r="D2"/>
  <c r="E2"/>
  <c r="H2" s="1"/>
  <c r="F2"/>
  <c r="G2"/>
  <c r="G198" i="1"/>
  <c r="B198"/>
  <c r="B94"/>
  <c r="G94"/>
  <c r="G63"/>
  <c r="B63"/>
  <c r="R3" i="2"/>
  <c r="F3"/>
  <c r="E3"/>
  <c r="C3"/>
  <c r="A3"/>
  <c r="G225" i="1"/>
  <c r="G226" s="1"/>
  <c r="T3" i="2" s="1"/>
  <c r="B225" i="1"/>
  <c r="B226" s="1"/>
  <c r="T2" i="2" s="1"/>
  <c r="C196" i="1"/>
  <c r="D196"/>
  <c r="E196"/>
  <c r="F196"/>
  <c r="G196"/>
  <c r="H196"/>
  <c r="I196"/>
  <c r="J196"/>
  <c r="K196"/>
  <c r="B196"/>
  <c r="G154"/>
  <c r="G155" s="1"/>
  <c r="N3" i="2" s="1"/>
  <c r="B154" i="1"/>
  <c r="B155" s="1"/>
  <c r="N2" i="2" s="1"/>
  <c r="G124" i="1"/>
  <c r="G125" s="1"/>
  <c r="M3" i="2" s="1"/>
  <c r="B124" i="1"/>
  <c r="H92"/>
  <c r="I92"/>
  <c r="J92"/>
  <c r="K92"/>
  <c r="G92"/>
  <c r="C92"/>
  <c r="D92"/>
  <c r="E92"/>
  <c r="F92"/>
  <c r="B92"/>
  <c r="H61"/>
  <c r="I61"/>
  <c r="J61"/>
  <c r="K61"/>
  <c r="G61"/>
  <c r="C61"/>
  <c r="D61"/>
  <c r="E61"/>
  <c r="F61"/>
  <c r="B61"/>
  <c r="R2" i="2"/>
  <c r="C2"/>
  <c r="A2"/>
  <c r="G4" i="1"/>
  <c r="B3" i="2" s="1"/>
  <c r="B4" i="1"/>
  <c r="B2" i="2" s="1"/>
  <c r="H3" l="1"/>
  <c r="G3"/>
  <c r="P3"/>
  <c r="O3"/>
  <c r="K197" i="1"/>
  <c r="F197"/>
  <c r="G197"/>
  <c r="S3" i="2" s="1"/>
  <c r="F93" i="1"/>
  <c r="F62"/>
  <c r="B125"/>
  <c r="M2" i="2" s="1"/>
  <c r="K93" i="1"/>
  <c r="K62"/>
  <c r="G62" s="1"/>
  <c r="I3" i="2" s="1"/>
  <c r="P2" l="1"/>
  <c r="O2"/>
  <c r="B93" i="1"/>
  <c r="J2" i="2" s="1"/>
  <c r="B62" i="1"/>
  <c r="I2" i="2" s="1"/>
  <c r="B197" i="1"/>
  <c r="S2" i="2" s="1"/>
  <c r="G93" i="1"/>
  <c r="J3" i="2" s="1"/>
  <c r="L3" s="1"/>
  <c r="K3" l="1"/>
  <c r="K2"/>
  <c r="L2"/>
</calcChain>
</file>

<file path=xl/sharedStrings.xml><?xml version="1.0" encoding="utf-8"?>
<sst xmlns="http://schemas.openxmlformats.org/spreadsheetml/2006/main" count="517" uniqueCount="328">
  <si>
    <t>Animal:</t>
  </si>
  <si>
    <t>Test date:</t>
  </si>
  <si>
    <t>OP date:</t>
  </si>
  <si>
    <t>Group:</t>
  </si>
  <si>
    <t>Insert after de-blinding</t>
  </si>
  <si>
    <t>Time post OP</t>
  </si>
  <si>
    <t>Right hind paw (HP1)</t>
  </si>
  <si>
    <t>HP1 Threshold (g)</t>
  </si>
  <si>
    <t>Comment</t>
  </si>
  <si>
    <t>Left hind paw (HP2)</t>
  </si>
  <si>
    <t>HP2 Threshold (g)</t>
  </si>
  <si>
    <t>No response</t>
  </si>
  <si>
    <t>Reflex behaviour</t>
  </si>
  <si>
    <t>Paw withdrawal</t>
  </si>
  <si>
    <t>Attention</t>
  </si>
  <si>
    <t>Flinching</t>
  </si>
  <si>
    <t>Twitching</t>
  </si>
  <si>
    <t>Bruxing</t>
  </si>
  <si>
    <t>Starttle</t>
  </si>
  <si>
    <t>Spasm</t>
  </si>
  <si>
    <t>Grooming</t>
  </si>
  <si>
    <t>Frezing</t>
  </si>
  <si>
    <t>Licking</t>
  </si>
  <si>
    <t>Guarding</t>
  </si>
  <si>
    <t>Struggling</t>
  </si>
  <si>
    <t>Jumping</t>
  </si>
  <si>
    <t>Other behaviour</t>
  </si>
  <si>
    <t>Biting (attacking)</t>
  </si>
  <si>
    <t>Orientation (towards stimuli)</t>
  </si>
  <si>
    <t>Vocalizing</t>
  </si>
  <si>
    <t>Avoidance/ Escape</t>
  </si>
  <si>
    <t>Supra spinal behaviour</t>
  </si>
  <si>
    <t>x</t>
  </si>
  <si>
    <t>Score</t>
  </si>
  <si>
    <t>STATIC MECHANICAL STIMULATION</t>
  </si>
  <si>
    <t>DYNAMIC MECHANICAL STIMULATION</t>
  </si>
  <si>
    <t>COLD STIMULATION</t>
  </si>
  <si>
    <t>Thorax</t>
  </si>
  <si>
    <t>Thorax threshold (g)</t>
  </si>
  <si>
    <t>Animal ID</t>
  </si>
  <si>
    <t>Group</t>
  </si>
  <si>
    <t>Postinjury time</t>
  </si>
  <si>
    <t>VFT_HP1</t>
  </si>
  <si>
    <t>VFT_HP2</t>
  </si>
  <si>
    <t>VFT_average</t>
  </si>
  <si>
    <t>VFT_difference</t>
  </si>
  <si>
    <t>Brush_HP1</t>
  </si>
  <si>
    <t>Brush_HP2</t>
  </si>
  <si>
    <t>Brush_average</t>
  </si>
  <si>
    <t>Brush_difference</t>
  </si>
  <si>
    <t>Cold_HP1</t>
  </si>
  <si>
    <t>Cold_HP2</t>
  </si>
  <si>
    <t>Cold_average</t>
  </si>
  <si>
    <t>Cold_difference</t>
  </si>
  <si>
    <t>VFT_Thorax</t>
  </si>
  <si>
    <t>Brush_Thorax</t>
  </si>
  <si>
    <t>Cold_Thorax</t>
  </si>
  <si>
    <t>Treatment:</t>
  </si>
  <si>
    <t>Insert copy of line 1-226 here for repetitive testing</t>
  </si>
  <si>
    <t>Insert copy of column B-F for additional animals</t>
  </si>
  <si>
    <t>% response (out of 5)</t>
  </si>
  <si>
    <t>Responding: yes/no (1/0)</t>
  </si>
  <si>
    <t>Treatment</t>
  </si>
  <si>
    <t>Von Frey filament no.</t>
  </si>
  <si>
    <t>Force in mN</t>
  </si>
  <si>
    <t>Weight in g</t>
  </si>
  <si>
    <t>Difference in filament no.</t>
  </si>
  <si>
    <t>Mean difference</t>
  </si>
  <si>
    <t>Enter final filament (Xf):</t>
  </si>
  <si>
    <t>Sequence</t>
  </si>
  <si>
    <t>Statistic (k)</t>
  </si>
  <si>
    <t>Enter response pattern (OXO):</t>
  </si>
  <si>
    <t>OXXXOX</t>
  </si>
  <si>
    <t>OX</t>
  </si>
  <si>
    <r>
      <t>Enter mean difference (</t>
    </r>
    <r>
      <rPr>
        <sz val="11"/>
        <rFont val="Calibri"/>
        <family val="2"/>
      </rPr>
      <t>δ</t>
    </r>
    <r>
      <rPr>
        <sz val="11"/>
        <rFont val="Calibri"/>
        <family val="2"/>
        <scheme val="minor"/>
      </rPr>
      <t>):</t>
    </r>
  </si>
  <si>
    <t>OOX</t>
  </si>
  <si>
    <t>Statistic (k) --&gt;</t>
  </si>
  <si>
    <t>OOOX</t>
  </si>
  <si>
    <t>LD50= Xf + kδ --&gt;</t>
  </si>
  <si>
    <t>OOOOX</t>
  </si>
  <si>
    <t>50% response threshold (g):  --&gt;</t>
  </si>
  <si>
    <t>OXO</t>
  </si>
  <si>
    <t>OOXO</t>
  </si>
  <si>
    <t>OOOXO</t>
  </si>
  <si>
    <t>OOOOXO</t>
  </si>
  <si>
    <t>OXX</t>
  </si>
  <si>
    <t>OOXX</t>
  </si>
  <si>
    <t>OOOXX</t>
  </si>
  <si>
    <t>OOOOXX</t>
  </si>
  <si>
    <t>OXOO</t>
  </si>
  <si>
    <t>OOXOO</t>
  </si>
  <si>
    <t>OOOXOO</t>
  </si>
  <si>
    <t>OOOOXOO</t>
  </si>
  <si>
    <t>OXOX</t>
  </si>
  <si>
    <t>OOXOX</t>
  </si>
  <si>
    <t>OOOXOX</t>
  </si>
  <si>
    <t>OOOOXOX</t>
  </si>
  <si>
    <t>OXXO</t>
  </si>
  <si>
    <t>OOXXO</t>
  </si>
  <si>
    <t>OOOXXO</t>
  </si>
  <si>
    <t>OOOOXXO</t>
  </si>
  <si>
    <t>OXXX</t>
  </si>
  <si>
    <t>OOXXX</t>
  </si>
  <si>
    <t>OOOXXX</t>
  </si>
  <si>
    <t>OOOOXXX</t>
  </si>
  <si>
    <t>OXOOO</t>
  </si>
  <si>
    <t>OOXOOO</t>
  </si>
  <si>
    <t>OOOXOOO</t>
  </si>
  <si>
    <t>OOOOXOOO</t>
  </si>
  <si>
    <t>OXOOX</t>
  </si>
  <si>
    <t>OOXOOX</t>
  </si>
  <si>
    <t>OOOXOOX</t>
  </si>
  <si>
    <t>OOOOXOOX</t>
  </si>
  <si>
    <t>OXOXO</t>
  </si>
  <si>
    <t>OOXOXO</t>
  </si>
  <si>
    <t>OOOXOXO</t>
  </si>
  <si>
    <t>OOOOXOXO</t>
  </si>
  <si>
    <t>OXOXX</t>
  </si>
  <si>
    <t>OOXOXX</t>
  </si>
  <si>
    <t>OOOXOXX</t>
  </si>
  <si>
    <t>OOOOXOXX</t>
  </si>
  <si>
    <t>OXXOO</t>
  </si>
  <si>
    <t>OOXXOO</t>
  </si>
  <si>
    <t>OOOXXOO</t>
  </si>
  <si>
    <t>OOOOXXOO</t>
  </si>
  <si>
    <t>OXXOX</t>
  </si>
  <si>
    <t>OOXXOX</t>
  </si>
  <si>
    <t>OOOXXOX</t>
  </si>
  <si>
    <t>OOOOXXOX</t>
  </si>
  <si>
    <t>OXXXO</t>
  </si>
  <si>
    <t>OOXXXO</t>
  </si>
  <si>
    <t>OOOXXXO</t>
  </si>
  <si>
    <t>OOOOXXXO</t>
  </si>
  <si>
    <t>OXXXX</t>
  </si>
  <si>
    <t>OOXXXX</t>
  </si>
  <si>
    <t>OOOXXXX</t>
  </si>
  <si>
    <t>OOOOXXXX</t>
  </si>
  <si>
    <t>OXOOOO</t>
  </si>
  <si>
    <t>OOXOOOO</t>
  </si>
  <si>
    <t>OOOXOOOO</t>
  </si>
  <si>
    <t>OOOOXOOOO</t>
  </si>
  <si>
    <t>OXOOOX</t>
  </si>
  <si>
    <t>OOXOOOX</t>
  </si>
  <si>
    <t>OOOXOOOX</t>
  </si>
  <si>
    <t>OOOOXOOOX</t>
  </si>
  <si>
    <t>OXOOXO</t>
  </si>
  <si>
    <t>OOXOOXO</t>
  </si>
  <si>
    <t>OOOXOOXO</t>
  </si>
  <si>
    <t>OOOOXOOXO</t>
  </si>
  <si>
    <t>OXOOXX</t>
  </si>
  <si>
    <t>OOXOOXX</t>
  </si>
  <si>
    <t>OOOXOOXX</t>
  </si>
  <si>
    <t>OOOOXOOXX</t>
  </si>
  <si>
    <t>OXOXOO</t>
  </si>
  <si>
    <t>OOXOXOO</t>
  </si>
  <si>
    <t>OOOXOXOO</t>
  </si>
  <si>
    <t>OOOOXOXOO</t>
  </si>
  <si>
    <t>OXOXOX</t>
  </si>
  <si>
    <t>OOXOXOX</t>
  </si>
  <si>
    <t>OOOXOXOX</t>
  </si>
  <si>
    <t>OOOOXOXOX</t>
  </si>
  <si>
    <t>OXOXXO</t>
  </si>
  <si>
    <t>OOXOXXO</t>
  </si>
  <si>
    <t>OOOXOXXO</t>
  </si>
  <si>
    <t>OOOOXOXXO</t>
  </si>
  <si>
    <t>OXOXXX</t>
  </si>
  <si>
    <t>OOXOXXX</t>
  </si>
  <si>
    <t>OOOXOXXX</t>
  </si>
  <si>
    <t>OOOOXOXXX</t>
  </si>
  <si>
    <t>OXXOOO</t>
  </si>
  <si>
    <t>OOXXOOO</t>
  </si>
  <si>
    <t>OOOXXOOO</t>
  </si>
  <si>
    <t>OOOOXXOOO</t>
  </si>
  <si>
    <t>OXXOOX</t>
  </si>
  <si>
    <t>OOXXOOX</t>
  </si>
  <si>
    <t>OOOXXOOX</t>
  </si>
  <si>
    <t>OOOOXXOOX</t>
  </si>
  <si>
    <t>OXXOXO</t>
  </si>
  <si>
    <t>OOXXOXO</t>
  </si>
  <si>
    <t>OOOXXOXO</t>
  </si>
  <si>
    <t>OOOOXXOXO</t>
  </si>
  <si>
    <t>OXXOXX</t>
  </si>
  <si>
    <t>OOXXOXX</t>
  </si>
  <si>
    <t>OOOXXOXX</t>
  </si>
  <si>
    <t>OOOOXXOXX</t>
  </si>
  <si>
    <t>OXXXOO</t>
  </si>
  <si>
    <t>OOXXXOO</t>
  </si>
  <si>
    <t>OOOXXXOO</t>
  </si>
  <si>
    <t>OOOOXXXOO</t>
  </si>
  <si>
    <t>OOXXXOX</t>
  </si>
  <si>
    <t>OOOXXXOX</t>
  </si>
  <si>
    <t>OOOOXXXOX</t>
  </si>
  <si>
    <t>OXXXXO</t>
  </si>
  <si>
    <t>OOXXXXO</t>
  </si>
  <si>
    <t>OOOXXXXO</t>
  </si>
  <si>
    <t>OOOOXXXXO</t>
  </si>
  <si>
    <t>OXXXXX</t>
  </si>
  <si>
    <t>OOXXXXX</t>
  </si>
  <si>
    <t>OOOXXXXX</t>
  </si>
  <si>
    <t>OOOOXXXXX</t>
  </si>
  <si>
    <t>XO</t>
  </si>
  <si>
    <t>XXO</t>
  </si>
  <si>
    <t>XXXO</t>
  </si>
  <si>
    <t>XXXXO</t>
  </si>
  <si>
    <t>XOX</t>
  </si>
  <si>
    <t>XXOX</t>
  </si>
  <si>
    <t>XXXOX</t>
  </si>
  <si>
    <t>XXXXOX</t>
  </si>
  <si>
    <t>XOO</t>
  </si>
  <si>
    <t>XXOO</t>
  </si>
  <si>
    <t>XXXOO</t>
  </si>
  <si>
    <t>XXXXOO</t>
  </si>
  <si>
    <t>XOXX</t>
  </si>
  <si>
    <t>XXOXX</t>
  </si>
  <si>
    <t>XXXOXX</t>
  </si>
  <si>
    <t>XXXXOXX</t>
  </si>
  <si>
    <t>XOXO</t>
  </si>
  <si>
    <t>XXOXO</t>
  </si>
  <si>
    <t>XXXOXO</t>
  </si>
  <si>
    <t>XXXXOXO</t>
  </si>
  <si>
    <t>XOOX</t>
  </si>
  <si>
    <t>XXOOX</t>
  </si>
  <si>
    <t>XXXOOX</t>
  </si>
  <si>
    <t>XXXXOOX</t>
  </si>
  <si>
    <t>XOOO</t>
  </si>
  <si>
    <t>XXOOO</t>
  </si>
  <si>
    <t>XXXOOO</t>
  </si>
  <si>
    <t>XXXXOOO</t>
  </si>
  <si>
    <t>XOXXX</t>
  </si>
  <si>
    <t>XXOXXX</t>
  </si>
  <si>
    <t>XXXOXXX</t>
  </si>
  <si>
    <t>XXXXOXXX</t>
  </si>
  <si>
    <t>XOXXO</t>
  </si>
  <si>
    <t>XXOXXO</t>
  </si>
  <si>
    <t>XXXOXXO</t>
  </si>
  <si>
    <t>XXXXOXXO</t>
  </si>
  <si>
    <t>XOXOX</t>
  </si>
  <si>
    <t>XXOXOX</t>
  </si>
  <si>
    <t>XXXOXOX</t>
  </si>
  <si>
    <t>XXXXOXOX</t>
  </si>
  <si>
    <t>XOXOO</t>
  </si>
  <si>
    <t>XXOXOO</t>
  </si>
  <si>
    <t>XXXOXOO</t>
  </si>
  <si>
    <t>XXXXOXOO</t>
  </si>
  <si>
    <t>XOOXX</t>
  </si>
  <si>
    <t>XXOOXX</t>
  </si>
  <si>
    <t>XXXOOXX</t>
  </si>
  <si>
    <t>XXXXOOXX</t>
  </si>
  <si>
    <t>XOOXO</t>
  </si>
  <si>
    <t>XXOOXO</t>
  </si>
  <si>
    <t>XXXOOXO</t>
  </si>
  <si>
    <t>XXXXOOXO</t>
  </si>
  <si>
    <t>XOOOX</t>
  </si>
  <si>
    <t>XXOOOX</t>
  </si>
  <si>
    <t>XXXOOOX</t>
  </si>
  <si>
    <t>XXXXOOOX</t>
  </si>
  <si>
    <t>XOOOO</t>
  </si>
  <si>
    <t>XXOOOO</t>
  </si>
  <si>
    <t>XXXOOOO</t>
  </si>
  <si>
    <t>XXXXOOOO</t>
  </si>
  <si>
    <t>XOXXXX</t>
  </si>
  <si>
    <t>XXOXXXX</t>
  </si>
  <si>
    <t>XXXOXXXX</t>
  </si>
  <si>
    <t>XXXXOXXXX</t>
  </si>
  <si>
    <t>XOXXXO</t>
  </si>
  <si>
    <t>XXOXXXO</t>
  </si>
  <si>
    <t>XXXOXXXO</t>
  </si>
  <si>
    <t>XXXXOXXXO</t>
  </si>
  <si>
    <t>XOXXOX</t>
  </si>
  <si>
    <t>XXOXXOX</t>
  </si>
  <si>
    <t>XXXOXXOX</t>
  </si>
  <si>
    <t>XXXXOXXOX</t>
  </si>
  <si>
    <t>XOXXOO</t>
  </si>
  <si>
    <t>XXOXXOO</t>
  </si>
  <si>
    <t>XXXOXXOO</t>
  </si>
  <si>
    <t>XXXXOXXOO</t>
  </si>
  <si>
    <t>XOXOXX</t>
  </si>
  <si>
    <t>XXOXOXX</t>
  </si>
  <si>
    <t>XXXOXOXX</t>
  </si>
  <si>
    <t>XXXXOXOXX</t>
  </si>
  <si>
    <t>XOXOXO</t>
  </si>
  <si>
    <t>XXOXOXO</t>
  </si>
  <si>
    <t>XXXOXOXO</t>
  </si>
  <si>
    <t>XXXXOXOXO</t>
  </si>
  <si>
    <t>XOXOOX</t>
  </si>
  <si>
    <t>XXOXOOX</t>
  </si>
  <si>
    <t>XXXOXOOX</t>
  </si>
  <si>
    <t>XXXXOXOOX</t>
  </si>
  <si>
    <t>XOXOOO</t>
  </si>
  <si>
    <t>XXOXOOO</t>
  </si>
  <si>
    <t>XXXOXOOO</t>
  </si>
  <si>
    <t>XXXXOXOOO</t>
  </si>
  <si>
    <t>XOOXXX</t>
  </si>
  <si>
    <t>XXOOXXX</t>
  </si>
  <si>
    <t>XXXOOXXX</t>
  </si>
  <si>
    <t>XXXXOOXXX</t>
  </si>
  <si>
    <t>XOOXXO</t>
  </si>
  <si>
    <t>XXOOXXO</t>
  </si>
  <si>
    <t>XXXOOXXO</t>
  </si>
  <si>
    <t>XXXXOOXXO</t>
  </si>
  <si>
    <t>XOOXOX</t>
  </si>
  <si>
    <t>XXOOXOX</t>
  </si>
  <si>
    <t>XXXOOXOX</t>
  </si>
  <si>
    <t>XXXXOOXOX</t>
  </si>
  <si>
    <t>XOOXOO</t>
  </si>
  <si>
    <t>XXOOXOO</t>
  </si>
  <si>
    <t>XXXOOXOO</t>
  </si>
  <si>
    <t>XXXXOOXOO</t>
  </si>
  <si>
    <t>XOOOXX</t>
  </si>
  <si>
    <t>XXOOOXX</t>
  </si>
  <si>
    <t>XXXOOOXX</t>
  </si>
  <si>
    <t>XXXXOOOXX</t>
  </si>
  <si>
    <t>XOOOXO</t>
  </si>
  <si>
    <t>XXOOOXO</t>
  </si>
  <si>
    <t>XXXOOOXO</t>
  </si>
  <si>
    <t>XXXXOOOXO</t>
  </si>
  <si>
    <t>XOOOOX</t>
  </si>
  <si>
    <t>XXOOOOX</t>
  </si>
  <si>
    <t>XXXOOOOX</t>
  </si>
  <si>
    <t>XXXXOOOOX</t>
  </si>
  <si>
    <t>XOOOOO</t>
  </si>
  <si>
    <t>XXOOOOO</t>
  </si>
  <si>
    <t>XXXOOOOO</t>
  </si>
  <si>
    <t>XXXXOOOOO</t>
  </si>
  <si>
    <t>LD50= Xf + kd</t>
  </si>
  <si>
    <t>To be calculated manually</t>
  </si>
  <si>
    <t>NB! Remember to transfer results to summary</t>
  </si>
  <si>
    <t>NB! Remember to transfer result to summary</t>
  </si>
</sst>
</file>

<file path=xl/styles.xml><?xml version="1.0" encoding="utf-8"?>
<styleSheet xmlns="http://schemas.openxmlformats.org/spreadsheetml/2006/main">
  <numFmts count="1">
    <numFmt numFmtId="164" formatCode="0.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Cambria"/>
      <family val="1"/>
      <scheme val="maj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0"/>
      <name val="Geneva"/>
    </font>
    <font>
      <b/>
      <sz val="11"/>
      <name val="Calibri"/>
      <family val="2"/>
      <scheme val="minor"/>
    </font>
    <font>
      <sz val="11"/>
      <name val="Calibri"/>
      <family val="2"/>
    </font>
    <font>
      <shadow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7" fillId="8" borderId="0" applyNumberFormat="0" applyBorder="0" applyAlignment="0" applyProtection="0"/>
    <xf numFmtId="0" fontId="5" fillId="0" borderId="0"/>
    <xf numFmtId="0" fontId="10" fillId="0" borderId="0"/>
    <xf numFmtId="4" fontId="10" fillId="0" borderId="0" applyFont="0" applyFill="0" applyBorder="0" applyAlignment="0" applyProtection="0"/>
    <xf numFmtId="0" fontId="5" fillId="0" borderId="0"/>
  </cellStyleXfs>
  <cellXfs count="151">
    <xf numFmtId="0" fontId="0" fillId="0" borderId="0" xfId="0"/>
    <xf numFmtId="0" fontId="0" fillId="4" borderId="0" xfId="0" applyFill="1" applyBorder="1"/>
    <xf numFmtId="0" fontId="0" fillId="4" borderId="2" xfId="0" applyFill="1" applyBorder="1"/>
    <xf numFmtId="0" fontId="5" fillId="4" borderId="0" xfId="0" applyFont="1" applyFill="1" applyBorder="1"/>
    <xf numFmtId="0" fontId="0" fillId="0" borderId="0" xfId="0" applyFill="1" applyBorder="1"/>
    <xf numFmtId="0" fontId="0" fillId="0" borderId="0" xfId="0" applyFill="1"/>
    <xf numFmtId="0" fontId="4" fillId="0" borderId="0" xfId="0" applyFont="1" applyBorder="1"/>
    <xf numFmtId="0" fontId="5" fillId="0" borderId="0" xfId="0" applyFont="1" applyBorder="1"/>
    <xf numFmtId="0" fontId="5" fillId="0" borderId="2" xfId="0" applyFont="1" applyBorder="1"/>
    <xf numFmtId="49" fontId="5" fillId="0" borderId="0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5" fillId="5" borderId="3" xfId="0" applyNumberFormat="1" applyFont="1" applyFill="1" applyBorder="1" applyAlignment="1">
      <alignment horizontal="center"/>
    </xf>
    <xf numFmtId="49" fontId="5" fillId="5" borderId="8" xfId="0" applyNumberFormat="1" applyFont="1" applyFill="1" applyBorder="1" applyAlignment="1">
      <alignment horizontal="center"/>
    </xf>
    <xf numFmtId="0" fontId="5" fillId="0" borderId="10" xfId="0" applyFont="1" applyBorder="1"/>
    <xf numFmtId="49" fontId="5" fillId="0" borderId="10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NumberFormat="1" applyFont="1" applyBorder="1" applyAlignment="1">
      <alignment horizontal="center"/>
    </xf>
    <xf numFmtId="0" fontId="5" fillId="0" borderId="4" xfId="0" applyFont="1" applyBorder="1"/>
    <xf numFmtId="0" fontId="0" fillId="0" borderId="9" xfId="0" applyBorder="1"/>
    <xf numFmtId="0" fontId="0" fillId="0" borderId="15" xfId="0" applyBorder="1"/>
    <xf numFmtId="0" fontId="5" fillId="0" borderId="16" xfId="0" applyFont="1" applyBorder="1"/>
    <xf numFmtId="0" fontId="4" fillId="0" borderId="0" xfId="0" applyFont="1"/>
    <xf numFmtId="0" fontId="0" fillId="0" borderId="0" xfId="0" applyBorder="1"/>
    <xf numFmtId="0" fontId="4" fillId="0" borderId="14" xfId="0" applyFont="1" applyBorder="1"/>
    <xf numFmtId="49" fontId="5" fillId="0" borderId="8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0" fontId="5" fillId="0" borderId="20" xfId="0" applyFont="1" applyBorder="1"/>
    <xf numFmtId="0" fontId="0" fillId="0" borderId="21" xfId="0" applyBorder="1"/>
    <xf numFmtId="0" fontId="0" fillId="0" borderId="20" xfId="0" applyFill="1" applyBorder="1"/>
    <xf numFmtId="0" fontId="5" fillId="0" borderId="19" xfId="0" applyFont="1" applyBorder="1"/>
    <xf numFmtId="0" fontId="0" fillId="0" borderId="2" xfId="0" applyBorder="1"/>
    <xf numFmtId="0" fontId="5" fillId="0" borderId="15" xfId="0" applyFont="1" applyBorder="1"/>
    <xf numFmtId="49" fontId="5" fillId="0" borderId="23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3" fillId="0" borderId="14" xfId="0" applyFont="1" applyBorder="1"/>
    <xf numFmtId="0" fontId="5" fillId="0" borderId="20" xfId="0" applyNumberFormat="1" applyFont="1" applyBorder="1"/>
    <xf numFmtId="0" fontId="5" fillId="6" borderId="20" xfId="0" applyFont="1" applyFill="1" applyBorder="1"/>
    <xf numFmtId="1" fontId="5" fillId="5" borderId="6" xfId="0" applyNumberFormat="1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5" fillId="0" borderId="27" xfId="0" applyFont="1" applyBorder="1"/>
    <xf numFmtId="0" fontId="5" fillId="0" borderId="28" xfId="0" applyFont="1" applyBorder="1"/>
    <xf numFmtId="0" fontId="0" fillId="6" borderId="20" xfId="0" applyFill="1" applyBorder="1"/>
    <xf numFmtId="0" fontId="0" fillId="6" borderId="22" xfId="0" applyFill="1" applyBorder="1"/>
    <xf numFmtId="0" fontId="5" fillId="0" borderId="18" xfId="0" applyFont="1" applyBorder="1"/>
    <xf numFmtId="0" fontId="0" fillId="0" borderId="13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" fontId="2" fillId="2" borderId="1" xfId="1" applyNumberFormat="1" applyAlignment="1">
      <alignment horizontal="center"/>
    </xf>
    <xf numFmtId="0" fontId="1" fillId="3" borderId="20" xfId="2" applyNumberFormat="1" applyBorder="1"/>
    <xf numFmtId="49" fontId="1" fillId="3" borderId="6" xfId="2" applyNumberFormat="1" applyBorder="1" applyAlignment="1">
      <alignment horizontal="center"/>
    </xf>
    <xf numFmtId="49" fontId="1" fillId="3" borderId="4" xfId="2" applyNumberFormat="1" applyBorder="1" applyAlignment="1">
      <alignment horizontal="center"/>
    </xf>
    <xf numFmtId="49" fontId="1" fillId="3" borderId="5" xfId="2" applyNumberFormat="1" applyBorder="1" applyAlignment="1">
      <alignment horizontal="center"/>
    </xf>
    <xf numFmtId="0" fontId="1" fillId="3" borderId="20" xfId="2" applyBorder="1"/>
    <xf numFmtId="1" fontId="1" fillId="3" borderId="6" xfId="2" applyNumberFormat="1" applyBorder="1" applyAlignment="1">
      <alignment horizontal="center"/>
    </xf>
    <xf numFmtId="1" fontId="1" fillId="3" borderId="4" xfId="2" applyNumberFormat="1" applyBorder="1" applyAlignment="1">
      <alignment horizontal="center"/>
    </xf>
    <xf numFmtId="1" fontId="1" fillId="3" borderId="5" xfId="2" applyNumberFormat="1" applyBorder="1" applyAlignment="1">
      <alignment horizontal="center"/>
    </xf>
    <xf numFmtId="1" fontId="2" fillId="2" borderId="1" xfId="1" applyNumberFormat="1" applyAlignment="1" applyProtection="1">
      <alignment horizontal="center"/>
    </xf>
    <xf numFmtId="0" fontId="0" fillId="7" borderId="6" xfId="0" applyFill="1" applyBorder="1" applyAlignment="1">
      <alignment horizontal="center"/>
    </xf>
    <xf numFmtId="0" fontId="1" fillId="3" borderId="10" xfId="2" applyBorder="1" applyAlignment="1">
      <alignment horizontal="center"/>
    </xf>
    <xf numFmtId="0" fontId="1" fillId="3" borderId="2" xfId="2" applyBorder="1" applyAlignment="1">
      <alignment horizontal="center"/>
    </xf>
    <xf numFmtId="0" fontId="1" fillId="3" borderId="10" xfId="2" applyBorder="1"/>
    <xf numFmtId="0" fontId="1" fillId="3" borderId="2" xfId="2" applyBorder="1"/>
    <xf numFmtId="0" fontId="1" fillId="3" borderId="4" xfId="2" applyBorder="1"/>
    <xf numFmtId="0" fontId="1" fillId="3" borderId="16" xfId="2" applyBorder="1" applyAlignment="1">
      <alignment horizontal="center"/>
    </xf>
    <xf numFmtId="0" fontId="1" fillId="3" borderId="19" xfId="2" applyBorder="1" applyAlignment="1">
      <alignment horizontal="center"/>
    </xf>
    <xf numFmtId="0" fontId="1" fillId="3" borderId="16" xfId="2" applyBorder="1"/>
    <xf numFmtId="0" fontId="1" fillId="3" borderId="19" xfId="2" applyBorder="1"/>
    <xf numFmtId="0" fontId="1" fillId="3" borderId="29" xfId="2" applyBorder="1" applyAlignment="1">
      <alignment horizontal="center"/>
    </xf>
    <xf numFmtId="0" fontId="1" fillId="3" borderId="30" xfId="2" applyBorder="1" applyAlignment="1">
      <alignment horizontal="center"/>
    </xf>
    <xf numFmtId="0" fontId="1" fillId="3" borderId="17" xfId="2" applyBorder="1" applyAlignment="1">
      <alignment horizontal="center"/>
    </xf>
    <xf numFmtId="0" fontId="1" fillId="3" borderId="7" xfId="2" applyBorder="1" applyAlignment="1">
      <alignment horizontal="center"/>
    </xf>
    <xf numFmtId="0" fontId="1" fillId="3" borderId="3" xfId="2" applyBorder="1" applyAlignment="1">
      <alignment horizontal="center"/>
    </xf>
    <xf numFmtId="0" fontId="1" fillId="3" borderId="8" xfId="2" applyBorder="1" applyAlignment="1">
      <alignment horizontal="center"/>
    </xf>
    <xf numFmtId="0" fontId="1" fillId="3" borderId="31" xfId="2" applyBorder="1" applyAlignment="1">
      <alignment horizontal="center"/>
    </xf>
    <xf numFmtId="1" fontId="1" fillId="3" borderId="7" xfId="2" applyNumberFormat="1" applyBorder="1" applyAlignment="1">
      <alignment horizontal="center"/>
    </xf>
    <xf numFmtId="1" fontId="1" fillId="3" borderId="3" xfId="2" applyNumberFormat="1" applyBorder="1" applyAlignment="1">
      <alignment horizontal="center"/>
    </xf>
    <xf numFmtId="1" fontId="1" fillId="3" borderId="8" xfId="2" applyNumberFormat="1" applyBorder="1" applyAlignment="1">
      <alignment horizontal="center"/>
    </xf>
    <xf numFmtId="0" fontId="1" fillId="3" borderId="7" xfId="2" applyBorder="1"/>
    <xf numFmtId="0" fontId="1" fillId="3" borderId="3" xfId="2" applyBorder="1"/>
    <xf numFmtId="0" fontId="6" fillId="0" borderId="0" xfId="0" applyFont="1"/>
    <xf numFmtId="0" fontId="1" fillId="3" borderId="6" xfId="2" applyNumberForma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20" xfId="0" applyNumberFormat="1" applyFont="1" applyBorder="1" applyAlignment="1">
      <alignment horizontal="right"/>
    </xf>
    <xf numFmtId="0" fontId="1" fillId="3" borderId="20" xfId="2" applyNumberFormat="1" applyBorder="1" applyAlignment="1">
      <alignment horizontal="right"/>
    </xf>
    <xf numFmtId="49" fontId="5" fillId="6" borderId="2" xfId="0" applyNumberFormat="1" applyFont="1" applyFill="1" applyBorder="1" applyAlignment="1">
      <alignment horizontal="center"/>
    </xf>
    <xf numFmtId="49" fontId="5" fillId="6" borderId="3" xfId="0" applyNumberFormat="1" applyFont="1" applyFill="1" applyBorder="1" applyAlignment="1">
      <alignment horizontal="center"/>
    </xf>
    <xf numFmtId="49" fontId="5" fillId="6" borderId="8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0" fillId="0" borderId="0" xfId="0" applyNumberFormat="1"/>
    <xf numFmtId="0" fontId="5" fillId="5" borderId="9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3" borderId="6" xfId="2" applyNumberFormat="1" applyFont="1" applyBorder="1" applyAlignment="1">
      <alignment horizontal="center"/>
    </xf>
    <xf numFmtId="0" fontId="5" fillId="5" borderId="14" xfId="0" applyNumberFormat="1" applyFont="1" applyFill="1" applyBorder="1" applyAlignment="1">
      <alignment horizontal="center"/>
    </xf>
    <xf numFmtId="49" fontId="0" fillId="3" borderId="4" xfId="2" applyNumberFormat="1" applyFont="1" applyBorder="1" applyAlignment="1">
      <alignment horizontal="center"/>
    </xf>
    <xf numFmtId="1" fontId="0" fillId="0" borderId="0" xfId="0" applyNumberFormat="1"/>
    <xf numFmtId="0" fontId="8" fillId="8" borderId="0" xfId="3" applyFont="1"/>
    <xf numFmtId="1" fontId="2" fillId="2" borderId="5" xfId="1" applyNumberFormat="1" applyBorder="1" applyAlignment="1">
      <alignment horizontal="center"/>
    </xf>
    <xf numFmtId="2" fontId="5" fillId="5" borderId="9" xfId="0" applyNumberFormat="1" applyFont="1" applyFill="1" applyBorder="1" applyAlignment="1">
      <alignment horizontal="center"/>
    </xf>
    <xf numFmtId="0" fontId="9" fillId="0" borderId="0" xfId="4" applyFont="1" applyBorder="1"/>
    <xf numFmtId="0" fontId="9" fillId="0" borderId="0" xfId="4" applyFont="1"/>
    <xf numFmtId="0" fontId="9" fillId="0" borderId="0" xfId="5" applyFont="1"/>
    <xf numFmtId="4" fontId="9" fillId="0" borderId="0" xfId="6" applyNumberFormat="1" applyFont="1" applyBorder="1"/>
    <xf numFmtId="2" fontId="9" fillId="0" borderId="0" xfId="4" applyNumberFormat="1" applyFont="1" applyBorder="1"/>
    <xf numFmtId="0" fontId="11" fillId="0" borderId="0" xfId="4" applyFont="1" applyBorder="1"/>
    <xf numFmtId="1" fontId="9" fillId="0" borderId="0" xfId="4" applyNumberFormat="1" applyFont="1"/>
    <xf numFmtId="2" fontId="9" fillId="0" borderId="0" xfId="4" applyNumberFormat="1" applyFont="1"/>
    <xf numFmtId="0" fontId="9" fillId="0" borderId="0" xfId="4" applyFont="1" applyAlignment="1">
      <alignment horizontal="right"/>
    </xf>
    <xf numFmtId="0" fontId="9" fillId="5" borderId="0" xfId="5" applyFont="1" applyFill="1" applyBorder="1"/>
    <xf numFmtId="0" fontId="10" fillId="0" borderId="0" xfId="5"/>
    <xf numFmtId="0" fontId="9" fillId="0" borderId="0" xfId="5" applyNumberFormat="1" applyFont="1"/>
    <xf numFmtId="164" fontId="9" fillId="0" borderId="0" xfId="5" applyNumberFormat="1" applyFont="1"/>
    <xf numFmtId="0" fontId="9" fillId="5" borderId="2" xfId="5" applyFont="1" applyFill="1" applyBorder="1" applyAlignment="1">
      <alignment horizontal="right"/>
    </xf>
    <xf numFmtId="0" fontId="9" fillId="0" borderId="0" xfId="7" applyFont="1"/>
    <xf numFmtId="164" fontId="9" fillId="0" borderId="0" xfId="5" applyNumberFormat="1" applyFont="1" applyBorder="1"/>
    <xf numFmtId="0" fontId="13" fillId="0" borderId="34" xfId="5" applyFont="1" applyBorder="1"/>
    <xf numFmtId="1" fontId="9" fillId="0" borderId="0" xfId="5" applyNumberFormat="1" applyFont="1" applyBorder="1"/>
    <xf numFmtId="164" fontId="9" fillId="0" borderId="0" xfId="5" applyNumberFormat="1" applyFont="1" applyBorder="1" applyProtection="1">
      <protection locked="0"/>
    </xf>
    <xf numFmtId="0" fontId="10" fillId="0" borderId="0" xfId="5" quotePrefix="1"/>
    <xf numFmtId="164" fontId="10" fillId="0" borderId="0" xfId="5" applyNumberFormat="1"/>
    <xf numFmtId="164" fontId="9" fillId="0" borderId="0" xfId="5" applyNumberFormat="1" applyFont="1" applyBorder="1" applyAlignment="1">
      <alignment horizontal="left"/>
    </xf>
    <xf numFmtId="0" fontId="9" fillId="0" borderId="32" xfId="5" applyFont="1" applyBorder="1" applyAlignment="1">
      <alignment horizontal="left"/>
    </xf>
    <xf numFmtId="0" fontId="9" fillId="0" borderId="33" xfId="5" applyFont="1" applyBorder="1" applyAlignment="1">
      <alignment horizontal="left"/>
    </xf>
    <xf numFmtId="0" fontId="9" fillId="0" borderId="0" xfId="5" applyFont="1" applyAlignment="1">
      <alignment horizontal="left"/>
    </xf>
    <xf numFmtId="0" fontId="4" fillId="4" borderId="0" xfId="0" applyFont="1" applyFill="1" applyBorder="1" applyAlignment="1">
      <alignment horizontal="left"/>
    </xf>
    <xf numFmtId="14" fontId="4" fillId="4" borderId="2" xfId="0" applyNumberFormat="1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49" fontId="5" fillId="0" borderId="9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0" fontId="4" fillId="4" borderId="0" xfId="0" applyFont="1" applyFill="1" applyBorder="1" applyAlignment="1"/>
  </cellXfs>
  <cellStyles count="8">
    <cellStyle name="1000-sep (2 dec) 2" xfId="6"/>
    <cellStyle name="20 % - Markeringsfarve2" xfId="2" builtinId="34"/>
    <cellStyle name="Beregning" xfId="1" builtinId="22"/>
    <cellStyle name="God" xfId="3" builtinId="26"/>
    <cellStyle name="Normal" xfId="0" builtinId="0"/>
    <cellStyle name="Normal 2" xfId="5"/>
    <cellStyle name="Normal_UP-DOWN" xfId="7"/>
    <cellStyle name="Normal_Von Frey transformationer" xfId="4"/>
  </cellStyles>
  <dxfs count="0"/>
  <tableStyles count="0" defaultTableStyle="TableStyleMedium9" defaultPivotStyle="PivotStyleLight16"/>
  <colors>
    <mruColors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title>
      <c:tx>
        <c:rich>
          <a:bodyPr/>
          <a:lstStyle/>
          <a:p>
            <a:pPr>
              <a:defRPr/>
            </a:pPr>
            <a:r>
              <a:rPr lang="en-US"/>
              <a:t>Correlation  between</a:t>
            </a:r>
            <a:r>
              <a:rPr lang="en-US" baseline="0"/>
              <a:t> Newton and grams</a:t>
            </a:r>
            <a:endParaRPr lang="en-US"/>
          </a:p>
        </c:rich>
      </c:tx>
      <c:layout>
        <c:manualLayout>
          <c:xMode val="edge"/>
          <c:yMode val="edge"/>
          <c:x val="0.27117067954377089"/>
          <c:y val="4.4270833333333356E-2"/>
        </c:manualLayout>
      </c:layout>
      <c:overlay val="1"/>
    </c:title>
    <c:plotArea>
      <c:layout>
        <c:manualLayout>
          <c:layoutTarget val="inner"/>
          <c:xMode val="edge"/>
          <c:yMode val="edge"/>
          <c:x val="9.8039415725011264E-2"/>
          <c:y val="0.12564673556430453"/>
          <c:w val="0.84581689281459771"/>
          <c:h val="0.73873728674540684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trendlineType val="linear"/>
          </c:trendline>
          <c:trendline>
            <c:trendlineType val="linear"/>
            <c:dispRSqr val="1"/>
            <c:dispEq val="1"/>
            <c:trendlineLbl>
              <c:layout>
                <c:manualLayout>
                  <c:x val="2.0780158894120878E-2"/>
                  <c:y val="0.17383243110236235"/>
                </c:manualLayout>
              </c:layout>
              <c:numFmt formatCode="General" sourceLinked="0"/>
            </c:trendlineLbl>
          </c:trendline>
          <c:xVal>
            <c:numRef>
              <c:f>'Von Frey'!$C$2:$C$11</c:f>
              <c:numCache>
                <c:formatCode>0.00</c:formatCode>
                <c:ptCount val="10"/>
                <c:pt idx="0">
                  <c:v>6.8960463489982179E-2</c:v>
                </c:pt>
                <c:pt idx="1">
                  <c:v>0.16927786455863139</c:v>
                </c:pt>
                <c:pt idx="2">
                  <c:v>0.41552788336019542</c:v>
                </c:pt>
                <c:pt idx="3">
                  <c:v>0.70566759033731552</c:v>
                </c:pt>
                <c:pt idx="4">
                  <c:v>1.2263097233097633</c:v>
                </c:pt>
                <c:pt idx="5">
                  <c:v>2.0825727035629189</c:v>
                </c:pt>
                <c:pt idx="6">
                  <c:v>3.7033961586550364</c:v>
                </c:pt>
                <c:pt idx="7">
                  <c:v>5.6053169133477754</c:v>
                </c:pt>
                <c:pt idx="8">
                  <c:v>8.6816079896642471</c:v>
                </c:pt>
                <c:pt idx="9">
                  <c:v>15.438324734049326</c:v>
                </c:pt>
              </c:numCache>
            </c:numRef>
          </c:xVal>
          <c:yVal>
            <c:numRef>
              <c:f>'Von Frey'!$B$2:$B$11</c:f>
              <c:numCache>
                <c:formatCode>#,##0.00</c:formatCode>
                <c:ptCount val="10"/>
                <c:pt idx="0">
                  <c:v>0.67608297539198214</c:v>
                </c:pt>
                <c:pt idx="1">
                  <c:v>1.6595869074375627</c:v>
                </c:pt>
                <c:pt idx="2">
                  <c:v>4.0738027780411317</c:v>
                </c:pt>
                <c:pt idx="3">
                  <c:v>6.9183097091893684</c:v>
                </c:pt>
                <c:pt idx="4">
                  <c:v>12.02264434617415</c:v>
                </c:pt>
                <c:pt idx="5">
                  <c:v>20.417379446695286</c:v>
                </c:pt>
                <c:pt idx="6">
                  <c:v>36.307805477010163</c:v>
                </c:pt>
                <c:pt idx="7">
                  <c:v>54.954087385762506</c:v>
                </c:pt>
                <c:pt idx="8">
                  <c:v>85.11380382023772</c:v>
                </c:pt>
                <c:pt idx="9">
                  <c:v>151.35612484362085</c:v>
                </c:pt>
              </c:numCache>
            </c:numRef>
          </c:yVal>
        </c:ser>
        <c:axId val="82447744"/>
        <c:axId val="82466304"/>
      </c:scatterChart>
      <c:valAx>
        <c:axId val="824477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Force in grams</a:t>
                </a:r>
              </a:p>
            </c:rich>
          </c:tx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82466304"/>
        <c:crosses val="autoZero"/>
        <c:crossBetween val="midCat"/>
      </c:valAx>
      <c:valAx>
        <c:axId val="824663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Force in mN</a:t>
                </a:r>
              </a:p>
            </c:rich>
          </c:tx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8244774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da-DK"/>
    </a:p>
  </c:txPr>
  <c:printSettings>
    <c:headerFooter alignWithMargins="0"/>
    <c:pageMargins b="1" l="0.75000000000000044" r="0.75000000000000044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style val="1"/>
  <c:chart>
    <c:title>
      <c:tx>
        <c:rich>
          <a:bodyPr/>
          <a:lstStyle/>
          <a:p>
            <a:pPr>
              <a:defRPr/>
            </a:pPr>
            <a:r>
              <a:rPr lang="en-US"/>
              <a:t>Correlation between number and mN</a:t>
            </a:r>
          </a:p>
        </c:rich>
      </c:tx>
      <c:layout>
        <c:manualLayout>
          <c:xMode val="edge"/>
          <c:yMode val="edge"/>
          <c:x val="0.27780944048660583"/>
          <c:y val="4.4357469015003301E-2"/>
        </c:manualLayout>
      </c:layout>
      <c:overlay val="1"/>
    </c:title>
    <c:plotArea>
      <c:layout>
        <c:manualLayout>
          <c:layoutTarget val="inner"/>
          <c:xMode val="edge"/>
          <c:yMode val="edge"/>
          <c:x val="0.11996117152022669"/>
          <c:y val="0.13232866439640251"/>
          <c:w val="0.82334574844811093"/>
          <c:h val="0.71876933191570258"/>
        </c:manualLayout>
      </c:layout>
      <c:scatterChart>
        <c:scatterStyle val="lineMarker"/>
        <c:ser>
          <c:idx val="0"/>
          <c:order val="0"/>
          <c:spPr>
            <a:ln w="28575">
              <a:solidFill>
                <a:schemeClr val="tx1"/>
              </a:solidFill>
            </a:ln>
          </c:spPr>
          <c:marker>
            <c:spPr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chemeClr val="tx1"/>
                </a:solidFill>
              </a:ln>
            </c:spPr>
            <c:trendlineType val="exp"/>
            <c:dispRSqr val="1"/>
            <c:dispEq val="1"/>
            <c:trendlineLbl>
              <c:layout>
                <c:manualLayout>
                  <c:x val="7.3738188976377947E-2"/>
                  <c:y val="0.34841207349081388"/>
                </c:manualLayout>
              </c:layout>
              <c:numFmt formatCode="General" sourceLinked="0"/>
            </c:trendlineLbl>
          </c:trendline>
          <c:xVal>
            <c:numRef>
              <c:f>'Von Frey'!$A$2:$A$11</c:f>
              <c:numCache>
                <c:formatCode>General</c:formatCode>
                <c:ptCount val="10"/>
                <c:pt idx="0">
                  <c:v>2.83</c:v>
                </c:pt>
                <c:pt idx="1">
                  <c:v>3.22</c:v>
                </c:pt>
                <c:pt idx="2">
                  <c:v>3.61</c:v>
                </c:pt>
                <c:pt idx="3">
                  <c:v>3.84</c:v>
                </c:pt>
                <c:pt idx="4">
                  <c:v>4.08</c:v>
                </c:pt>
                <c:pt idx="5">
                  <c:v>4.3099999999999996</c:v>
                </c:pt>
                <c:pt idx="6">
                  <c:v>4.5599999999999996</c:v>
                </c:pt>
                <c:pt idx="7">
                  <c:v>4.74</c:v>
                </c:pt>
                <c:pt idx="8">
                  <c:v>4.93</c:v>
                </c:pt>
                <c:pt idx="9">
                  <c:v>5.18</c:v>
                </c:pt>
              </c:numCache>
            </c:numRef>
          </c:xVal>
          <c:yVal>
            <c:numRef>
              <c:f>'Von Frey'!$B$2:$B$11</c:f>
              <c:numCache>
                <c:formatCode>#,##0.00</c:formatCode>
                <c:ptCount val="10"/>
                <c:pt idx="0">
                  <c:v>0.67608297539198214</c:v>
                </c:pt>
                <c:pt idx="1">
                  <c:v>1.6595869074375627</c:v>
                </c:pt>
                <c:pt idx="2">
                  <c:v>4.0738027780411317</c:v>
                </c:pt>
                <c:pt idx="3">
                  <c:v>6.9183097091893684</c:v>
                </c:pt>
                <c:pt idx="4">
                  <c:v>12.02264434617415</c:v>
                </c:pt>
                <c:pt idx="5">
                  <c:v>20.417379446695286</c:v>
                </c:pt>
                <c:pt idx="6">
                  <c:v>36.307805477010163</c:v>
                </c:pt>
                <c:pt idx="7">
                  <c:v>54.954087385762506</c:v>
                </c:pt>
                <c:pt idx="8">
                  <c:v>85.11380382023772</c:v>
                </c:pt>
                <c:pt idx="9">
                  <c:v>151.35612484362085</c:v>
                </c:pt>
              </c:numCache>
            </c:numRef>
          </c:yVal>
        </c:ser>
        <c:axId val="82511744"/>
        <c:axId val="82518016"/>
      </c:scatterChart>
      <c:valAx>
        <c:axId val="82511744"/>
        <c:scaling>
          <c:orientation val="minMax"/>
          <c:max val="6"/>
          <c:min val="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Filament no. </a:t>
                </a:r>
              </a:p>
            </c:rich>
          </c:tx>
        </c:title>
        <c:numFmt formatCode="General" sourceLinked="1"/>
        <c:tickLblPos val="nextTo"/>
        <c:spPr>
          <a:ln>
            <a:solidFill>
              <a:schemeClr val="tx1"/>
            </a:solidFill>
          </a:ln>
        </c:spPr>
        <c:crossAx val="82518016"/>
        <c:crossesAt val="0.1"/>
        <c:crossBetween val="midCat"/>
        <c:majorUnit val="1"/>
      </c:valAx>
      <c:valAx>
        <c:axId val="82518016"/>
        <c:scaling>
          <c:logBase val="10"/>
          <c:orientation val="minMax"/>
        </c:scaling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Force in mN</a:t>
                </a:r>
              </a:p>
            </c:rich>
          </c:tx>
          <c:layout>
            <c:manualLayout>
              <c:xMode val="edge"/>
              <c:yMode val="edge"/>
              <c:x val="1.4814814814814815E-2"/>
              <c:y val="0.41346790555290192"/>
            </c:manualLayout>
          </c:layout>
        </c:title>
        <c:numFmt formatCode="#,##0" sourceLinked="0"/>
        <c:tickLblPos val="nextTo"/>
        <c:spPr>
          <a:ln>
            <a:solidFill>
              <a:schemeClr val="tx1"/>
            </a:solidFill>
          </a:ln>
        </c:spPr>
        <c:crossAx val="82511744"/>
        <c:crossesAt val="2"/>
        <c:crossBetween val="midCat"/>
      </c:valAx>
      <c:spPr>
        <a:solidFill>
          <a:schemeClr val="bg1">
            <a:lumMod val="75000"/>
          </a:schemeClr>
        </a:solidFill>
        <a:ln>
          <a:solidFill>
            <a:schemeClr val="tx1"/>
          </a:solidFill>
        </a:ln>
      </c:spPr>
    </c:plotArea>
    <c:plotVisOnly val="1"/>
  </c:chart>
  <c:spPr>
    <a:ln>
      <a:solidFill>
        <a:schemeClr val="tx1"/>
      </a:solidFill>
    </a:ln>
  </c:spPr>
  <c:txPr>
    <a:bodyPr/>
    <a:lstStyle/>
    <a:p>
      <a:pPr>
        <a:defRPr sz="1100" b="0">
          <a:ln>
            <a:noFill/>
          </a:ln>
          <a:solidFill>
            <a:sysClr val="windowText" lastClr="000000"/>
          </a:solidFill>
          <a:effectLst/>
        </a:defRPr>
      </a:pPr>
      <a:endParaRPr lang="da-DK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14</xdr:row>
      <xdr:rowOff>0</xdr:rowOff>
    </xdr:from>
    <xdr:to>
      <xdr:col>6</xdr:col>
      <xdr:colOff>209550</xdr:colOff>
      <xdr:row>39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13</xdr:row>
      <xdr:rowOff>190499</xdr:rowOff>
    </xdr:from>
    <xdr:to>
      <xdr:col>17</xdr:col>
      <xdr:colOff>95250</xdr:colOff>
      <xdr:row>39</xdr:row>
      <xdr:rowOff>104774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0.76508</cdr:x>
      <cdr:y>0.59491</cdr:y>
    </cdr:from>
    <cdr:to>
      <cdr:x>0.84127</cdr:x>
      <cdr:y>0.63209</cdr:y>
    </cdr:to>
    <cdr:sp macro="" textlink="">
      <cdr:nvSpPr>
        <cdr:cNvPr id="2" name="Tekstboks 1"/>
        <cdr:cNvSpPr txBox="1"/>
      </cdr:nvSpPr>
      <cdr:spPr>
        <a:xfrm xmlns:a="http://schemas.openxmlformats.org/drawingml/2006/main">
          <a:off x="4591050" y="2895601"/>
          <a:ext cx="457200" cy="1809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100"/>
            <a:t>*10</a:t>
          </a:r>
          <a:r>
            <a:rPr lang="en-US" sz="1100" baseline="30000"/>
            <a:t>x</a:t>
          </a:r>
        </a:p>
      </cdr:txBody>
    </cdr:sp>
  </cdr:relSizeAnchor>
</c:userShape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9"/>
  <sheetViews>
    <sheetView tabSelected="1" topLeftCell="A178" zoomScaleNormal="100" workbookViewId="0">
      <selection activeCell="L4" sqref="L4"/>
    </sheetView>
  </sheetViews>
  <sheetFormatPr defaultRowHeight="15"/>
  <cols>
    <col min="1" max="1" width="31.28515625" customWidth="1"/>
  </cols>
  <sheetData>
    <row r="1" spans="1:12">
      <c r="A1" s="1" t="s">
        <v>0</v>
      </c>
      <c r="B1" s="140">
        <v>100</v>
      </c>
      <c r="C1" s="140"/>
      <c r="D1" s="140"/>
      <c r="E1" s="140"/>
      <c r="F1" s="140"/>
      <c r="G1" s="140">
        <v>101</v>
      </c>
      <c r="H1" s="140"/>
      <c r="I1" s="140"/>
      <c r="J1" s="140"/>
      <c r="K1" s="140"/>
    </row>
    <row r="2" spans="1:12">
      <c r="A2" s="2" t="s">
        <v>1</v>
      </c>
      <c r="B2" s="141">
        <v>40210</v>
      </c>
      <c r="C2" s="142"/>
      <c r="D2" s="142"/>
      <c r="E2" s="142"/>
      <c r="F2" s="142"/>
      <c r="G2" s="141">
        <v>40210</v>
      </c>
      <c r="H2" s="142"/>
      <c r="I2" s="142"/>
      <c r="J2" s="142"/>
      <c r="K2" s="142"/>
      <c r="L2" t="s">
        <v>59</v>
      </c>
    </row>
    <row r="3" spans="1:12">
      <c r="A3" s="3" t="s">
        <v>2</v>
      </c>
      <c r="B3" s="143">
        <v>40179</v>
      </c>
      <c r="C3" s="143"/>
      <c r="D3" s="143"/>
      <c r="E3" s="143"/>
      <c r="F3" s="143"/>
      <c r="G3" s="143">
        <v>40179</v>
      </c>
      <c r="H3" s="143"/>
      <c r="I3" s="143"/>
      <c r="J3" s="143"/>
      <c r="K3" s="143"/>
      <c r="L3" t="s">
        <v>327</v>
      </c>
    </row>
    <row r="4" spans="1:12">
      <c r="A4" s="3" t="s">
        <v>5</v>
      </c>
      <c r="B4" s="140">
        <f>B2-B3</f>
        <v>31</v>
      </c>
      <c r="C4" s="140"/>
      <c r="D4" s="140"/>
      <c r="E4" s="140"/>
      <c r="F4" s="140"/>
      <c r="G4" s="140">
        <f>G2-G3</f>
        <v>31</v>
      </c>
      <c r="H4" s="140"/>
      <c r="I4" s="140"/>
      <c r="J4" s="140"/>
      <c r="K4" s="140"/>
    </row>
    <row r="5" spans="1:12">
      <c r="A5" s="3" t="s">
        <v>3</v>
      </c>
      <c r="B5" s="150" t="s">
        <v>4</v>
      </c>
      <c r="C5" s="150"/>
      <c r="D5" s="150"/>
      <c r="E5" s="150"/>
      <c r="F5" s="150"/>
      <c r="G5" s="150" t="s">
        <v>4</v>
      </c>
      <c r="H5" s="150"/>
      <c r="I5" s="150"/>
      <c r="J5" s="150"/>
      <c r="K5" s="150"/>
    </row>
    <row r="6" spans="1:12">
      <c r="A6" s="3" t="s">
        <v>57</v>
      </c>
      <c r="B6" s="150" t="s">
        <v>4</v>
      </c>
      <c r="C6" s="150"/>
      <c r="D6" s="150"/>
      <c r="E6" s="150"/>
      <c r="F6" s="150"/>
      <c r="G6" s="150" t="s">
        <v>4</v>
      </c>
      <c r="H6" s="150"/>
      <c r="I6" s="150"/>
      <c r="J6" s="150"/>
      <c r="K6" s="150"/>
    </row>
    <row r="7" spans="1:12">
      <c r="A7" s="4"/>
      <c r="B7" s="4"/>
      <c r="C7" s="5"/>
      <c r="D7" s="5"/>
      <c r="E7" s="5"/>
      <c r="F7" s="5"/>
      <c r="G7" s="4"/>
      <c r="H7" s="5"/>
      <c r="I7" s="5"/>
    </row>
    <row r="8" spans="1:12" ht="18">
      <c r="A8" s="95" t="s">
        <v>34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2">
      <c r="A9" s="8" t="s">
        <v>6</v>
      </c>
      <c r="B9" s="9">
        <v>1</v>
      </c>
      <c r="C9" s="9">
        <v>2</v>
      </c>
      <c r="D9" s="9">
        <v>3</v>
      </c>
      <c r="E9" s="9">
        <v>4</v>
      </c>
      <c r="F9" s="9">
        <v>5</v>
      </c>
      <c r="G9" s="9">
        <v>1</v>
      </c>
      <c r="H9" s="9">
        <v>2</v>
      </c>
      <c r="I9" s="9">
        <v>3</v>
      </c>
      <c r="J9" s="9">
        <v>4</v>
      </c>
      <c r="K9" s="9">
        <v>5</v>
      </c>
    </row>
    <row r="10" spans="1:12">
      <c r="A10" s="50">
        <v>3.61</v>
      </c>
      <c r="B10" s="12"/>
      <c r="C10" s="10"/>
      <c r="D10" s="10"/>
      <c r="E10" s="10"/>
      <c r="F10" s="11"/>
      <c r="G10" s="12"/>
      <c r="H10" s="10"/>
      <c r="I10" s="10"/>
      <c r="J10" s="10"/>
      <c r="K10" s="11"/>
    </row>
    <row r="11" spans="1:12">
      <c r="A11" s="50">
        <v>3.84</v>
      </c>
      <c r="B11" s="12"/>
      <c r="C11" s="10"/>
      <c r="D11" s="10"/>
      <c r="E11" s="106">
        <v>0</v>
      </c>
      <c r="F11" s="11"/>
      <c r="G11" s="12"/>
      <c r="H11" s="10"/>
      <c r="I11" s="10"/>
      <c r="J11" s="10"/>
      <c r="K11" s="11"/>
    </row>
    <row r="12" spans="1:12">
      <c r="A12" s="50">
        <v>4.08</v>
      </c>
      <c r="B12" s="12"/>
      <c r="C12" s="10"/>
      <c r="D12" s="10" t="s">
        <v>32</v>
      </c>
      <c r="E12" s="10"/>
      <c r="F12" s="11" t="s">
        <v>32</v>
      </c>
      <c r="G12" s="12"/>
      <c r="H12" s="10"/>
      <c r="I12" s="10"/>
      <c r="J12" s="10"/>
      <c r="K12" s="11"/>
    </row>
    <row r="13" spans="1:12">
      <c r="A13" s="64">
        <v>4.3099999999999996</v>
      </c>
      <c r="B13" s="65">
        <v>0</v>
      </c>
      <c r="C13" s="110" t="s">
        <v>32</v>
      </c>
      <c r="D13" s="66"/>
      <c r="E13" s="66"/>
      <c r="F13" s="67"/>
      <c r="G13" s="108">
        <v>0</v>
      </c>
      <c r="H13" s="66"/>
      <c r="I13" s="66"/>
      <c r="J13" s="66"/>
      <c r="K13" s="67"/>
    </row>
    <row r="14" spans="1:12">
      <c r="A14" s="50">
        <v>4.5599999999999996</v>
      </c>
      <c r="B14" s="12" t="s">
        <v>32</v>
      </c>
      <c r="C14" s="10"/>
      <c r="D14" s="10"/>
      <c r="E14" s="10"/>
      <c r="F14" s="11"/>
      <c r="G14" s="97">
        <v>0</v>
      </c>
      <c r="H14" s="10"/>
      <c r="I14" s="10"/>
      <c r="J14" s="10"/>
      <c r="K14" s="11"/>
    </row>
    <row r="15" spans="1:12">
      <c r="A15" s="50">
        <v>4.74</v>
      </c>
      <c r="B15" s="12"/>
      <c r="C15" s="10"/>
      <c r="D15" s="10"/>
      <c r="E15" s="10"/>
      <c r="F15" s="11"/>
      <c r="G15" s="97">
        <v>0</v>
      </c>
      <c r="H15" s="10"/>
      <c r="I15" s="10"/>
      <c r="J15" s="10"/>
      <c r="K15" s="11"/>
    </row>
    <row r="16" spans="1:12">
      <c r="A16" s="50">
        <v>4.93</v>
      </c>
      <c r="B16" s="12"/>
      <c r="C16" s="10"/>
      <c r="D16" s="10"/>
      <c r="E16" s="10"/>
      <c r="F16" s="11"/>
      <c r="G16" s="97">
        <v>0</v>
      </c>
      <c r="H16" s="10"/>
      <c r="I16" s="10"/>
      <c r="J16" s="10"/>
      <c r="K16" s="11"/>
    </row>
    <row r="17" spans="1:12">
      <c r="A17" s="50">
        <v>5.18</v>
      </c>
      <c r="B17" s="12"/>
      <c r="C17" s="10"/>
      <c r="D17" s="10"/>
      <c r="E17" s="10"/>
      <c r="F17" s="11"/>
      <c r="G17" s="97">
        <v>0</v>
      </c>
      <c r="H17" s="10"/>
      <c r="I17" s="10"/>
      <c r="J17" s="10"/>
      <c r="K17" s="11"/>
    </row>
    <row r="18" spans="1:12">
      <c r="A18" s="51" t="s">
        <v>7</v>
      </c>
      <c r="B18" s="105">
        <v>1.18</v>
      </c>
      <c r="C18" s="13"/>
      <c r="D18" s="13"/>
      <c r="E18" s="13"/>
      <c r="F18" s="14"/>
      <c r="G18" s="105">
        <v>28.84</v>
      </c>
      <c r="H18" s="13"/>
      <c r="I18" s="13"/>
      <c r="J18" s="13"/>
      <c r="K18" s="14"/>
      <c r="L18" t="s">
        <v>325</v>
      </c>
    </row>
    <row r="19" spans="1:12">
      <c r="A19" s="30" t="s">
        <v>8</v>
      </c>
      <c r="B19" s="147"/>
      <c r="C19" s="148"/>
      <c r="D19" s="148"/>
      <c r="E19" s="148"/>
      <c r="F19" s="149"/>
      <c r="G19" s="147"/>
      <c r="H19" s="148"/>
      <c r="I19" s="148"/>
      <c r="J19" s="148"/>
      <c r="K19" s="149"/>
    </row>
    <row r="20" spans="1:12">
      <c r="A20" s="15"/>
      <c r="B20" s="16"/>
      <c r="C20" s="16"/>
      <c r="D20" s="16"/>
      <c r="E20" s="9"/>
      <c r="F20" s="9"/>
      <c r="G20" s="16"/>
      <c r="H20" s="16"/>
      <c r="I20" s="16"/>
      <c r="J20" s="9"/>
      <c r="K20" s="9"/>
    </row>
    <row r="21" spans="1:12">
      <c r="A21" s="8" t="s">
        <v>9</v>
      </c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1</v>
      </c>
      <c r="H21" s="9">
        <v>2</v>
      </c>
      <c r="I21" s="9">
        <v>3</v>
      </c>
      <c r="J21" s="9">
        <v>4</v>
      </c>
      <c r="K21" s="9">
        <v>5</v>
      </c>
    </row>
    <row r="22" spans="1:12">
      <c r="A22" s="50">
        <v>3.61</v>
      </c>
      <c r="B22" s="12"/>
      <c r="C22" s="10"/>
      <c r="D22" s="10"/>
      <c r="E22" s="10"/>
      <c r="F22" s="11"/>
      <c r="G22" s="12"/>
      <c r="H22" s="10"/>
      <c r="I22" s="10"/>
      <c r="J22" s="10"/>
      <c r="K22" s="11"/>
    </row>
    <row r="23" spans="1:12">
      <c r="A23" s="50">
        <v>3.84</v>
      </c>
      <c r="B23" s="12"/>
      <c r="C23" s="10"/>
      <c r="D23" s="10"/>
      <c r="E23" s="10"/>
      <c r="F23" s="11"/>
      <c r="G23" s="12"/>
      <c r="H23" s="10"/>
      <c r="I23" s="10"/>
      <c r="J23" s="10"/>
      <c r="K23" s="11"/>
    </row>
    <row r="24" spans="1:12">
      <c r="A24" s="50">
        <v>4.08</v>
      </c>
      <c r="B24" s="12"/>
      <c r="C24" s="10"/>
      <c r="D24" s="10"/>
      <c r="E24" s="10"/>
      <c r="F24" s="11"/>
      <c r="G24" s="12"/>
      <c r="H24" s="10"/>
      <c r="I24" s="10"/>
      <c r="J24" s="10"/>
      <c r="K24" s="11"/>
    </row>
    <row r="25" spans="1:12">
      <c r="A25" s="64">
        <v>4.3099999999999996</v>
      </c>
      <c r="B25" s="65">
        <v>0</v>
      </c>
      <c r="C25" s="66"/>
      <c r="D25" s="66"/>
      <c r="E25" s="66"/>
      <c r="F25" s="67"/>
      <c r="G25" s="108">
        <v>0</v>
      </c>
      <c r="H25" s="66"/>
      <c r="I25" s="66"/>
      <c r="J25" s="66"/>
      <c r="K25" s="67"/>
    </row>
    <row r="26" spans="1:12">
      <c r="A26" s="50">
        <v>4.5599999999999996</v>
      </c>
      <c r="B26" s="12">
        <v>0</v>
      </c>
      <c r="C26" s="10"/>
      <c r="D26" s="10"/>
      <c r="E26" s="10"/>
      <c r="F26" s="11"/>
      <c r="G26" s="97">
        <v>0</v>
      </c>
      <c r="H26" s="10"/>
      <c r="I26" s="10"/>
      <c r="J26" s="10"/>
      <c r="K26" s="11"/>
    </row>
    <row r="27" spans="1:12">
      <c r="A27" s="50">
        <v>4.74</v>
      </c>
      <c r="B27" s="12">
        <v>0</v>
      </c>
      <c r="C27" s="10"/>
      <c r="D27" s="106">
        <v>0</v>
      </c>
      <c r="E27" s="10"/>
      <c r="F27" s="107">
        <v>0</v>
      </c>
      <c r="G27" s="97">
        <v>0</v>
      </c>
      <c r="H27" s="10"/>
      <c r="I27" s="10"/>
      <c r="J27" s="10"/>
      <c r="K27" s="11"/>
    </row>
    <row r="28" spans="1:12">
      <c r="A28" s="50">
        <v>4.93</v>
      </c>
      <c r="B28" s="12">
        <v>0</v>
      </c>
      <c r="C28" s="10" t="s">
        <v>32</v>
      </c>
      <c r="D28" s="10"/>
      <c r="E28" s="10" t="s">
        <v>32</v>
      </c>
      <c r="F28" s="11"/>
      <c r="G28" s="97">
        <v>0</v>
      </c>
      <c r="H28" s="10"/>
      <c r="I28" s="10"/>
      <c r="J28" s="10"/>
      <c r="K28" s="11"/>
    </row>
    <row r="29" spans="1:12">
      <c r="A29" s="50">
        <v>5.18</v>
      </c>
      <c r="B29" s="12" t="s">
        <v>32</v>
      </c>
      <c r="C29" s="10"/>
      <c r="D29" s="10"/>
      <c r="E29" s="10"/>
      <c r="F29" s="11"/>
      <c r="G29" s="97">
        <v>0</v>
      </c>
      <c r="H29" s="10"/>
      <c r="I29" s="10"/>
      <c r="J29" s="10"/>
      <c r="K29" s="11"/>
    </row>
    <row r="30" spans="1:12">
      <c r="A30" s="51" t="s">
        <v>10</v>
      </c>
      <c r="B30" s="114">
        <v>8.9939999999999998</v>
      </c>
      <c r="C30" s="13"/>
      <c r="D30" s="13"/>
      <c r="E30" s="13"/>
      <c r="F30" s="14"/>
      <c r="G30" s="105">
        <v>28.84</v>
      </c>
      <c r="H30" s="13"/>
      <c r="I30" s="13"/>
      <c r="J30" s="13"/>
      <c r="K30" s="14"/>
    </row>
    <row r="31" spans="1:12">
      <c r="A31" s="30" t="s">
        <v>8</v>
      </c>
      <c r="B31" s="144"/>
      <c r="C31" s="145"/>
      <c r="D31" s="145"/>
      <c r="E31" s="145"/>
      <c r="F31" s="146"/>
      <c r="G31" s="144"/>
      <c r="H31" s="145"/>
      <c r="I31" s="145"/>
      <c r="J31" s="145"/>
      <c r="K31" s="146"/>
    </row>
    <row r="32" spans="1:12">
      <c r="A32" s="7"/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1:11" ht="18">
      <c r="A33" s="95" t="s">
        <v>35</v>
      </c>
      <c r="B33" s="7"/>
      <c r="C33" s="17"/>
      <c r="D33" s="17"/>
      <c r="E33" s="17"/>
      <c r="F33" s="17"/>
      <c r="G33" s="17"/>
      <c r="H33" s="17"/>
      <c r="I33" s="17"/>
      <c r="J33" s="17"/>
      <c r="K33" s="17"/>
    </row>
    <row r="34" spans="1:11" ht="15.75" thickBot="1">
      <c r="A34" s="7" t="s">
        <v>6</v>
      </c>
      <c r="B34" s="18">
        <v>1</v>
      </c>
      <c r="C34" s="18">
        <v>2</v>
      </c>
      <c r="D34" s="18">
        <v>3</v>
      </c>
      <c r="E34" s="18">
        <v>4</v>
      </c>
      <c r="F34" s="18">
        <v>5</v>
      </c>
      <c r="G34" s="18">
        <v>1</v>
      </c>
      <c r="H34" s="18">
        <v>2</v>
      </c>
      <c r="I34" s="18">
        <v>3</v>
      </c>
      <c r="J34" s="18">
        <v>4</v>
      </c>
      <c r="K34" s="18">
        <v>5</v>
      </c>
    </row>
    <row r="35" spans="1:11">
      <c r="A35" s="59" t="s">
        <v>11</v>
      </c>
      <c r="B35" s="60"/>
      <c r="C35" s="61"/>
      <c r="D35" s="61"/>
      <c r="E35" s="61"/>
      <c r="F35" s="62"/>
      <c r="G35" s="60" t="s">
        <v>32</v>
      </c>
      <c r="H35" s="61" t="s">
        <v>32</v>
      </c>
      <c r="I35" s="61" t="s">
        <v>32</v>
      </c>
      <c r="J35" s="61" t="s">
        <v>32</v>
      </c>
      <c r="K35" s="62" t="s">
        <v>32</v>
      </c>
    </row>
    <row r="36" spans="1:11">
      <c r="A36" s="35"/>
      <c r="B36" s="40"/>
      <c r="C36" s="41"/>
      <c r="D36" s="41"/>
      <c r="E36" s="41"/>
      <c r="F36" s="41"/>
      <c r="G36" s="40"/>
      <c r="H36" s="41"/>
      <c r="I36" s="41"/>
      <c r="J36" s="41"/>
      <c r="K36" s="47"/>
    </row>
    <row r="37" spans="1:11">
      <c r="A37" s="25" t="s">
        <v>12</v>
      </c>
      <c r="B37" s="42"/>
      <c r="C37" s="43"/>
      <c r="D37" s="43"/>
      <c r="E37" s="43"/>
      <c r="F37" s="43"/>
      <c r="G37" s="42"/>
      <c r="H37" s="43"/>
      <c r="I37" s="43"/>
      <c r="J37" s="43"/>
      <c r="K37" s="48"/>
    </row>
    <row r="38" spans="1:11">
      <c r="A38" s="20" t="s">
        <v>13</v>
      </c>
      <c r="B38" s="37"/>
      <c r="C38" s="38"/>
      <c r="D38" s="38"/>
      <c r="E38" s="38"/>
      <c r="F38" s="39"/>
      <c r="G38" s="37"/>
      <c r="H38" s="38"/>
      <c r="I38" s="38"/>
      <c r="J38" s="38"/>
      <c r="K38" s="39"/>
    </row>
    <row r="39" spans="1:11">
      <c r="A39" s="21"/>
      <c r="B39" s="40"/>
      <c r="C39" s="41"/>
      <c r="D39" s="41"/>
      <c r="E39" s="41"/>
      <c r="F39" s="41"/>
      <c r="G39" s="40"/>
      <c r="H39" s="41"/>
      <c r="I39" s="41"/>
      <c r="J39" s="41"/>
      <c r="K39" s="47"/>
    </row>
    <row r="40" spans="1:11">
      <c r="A40" s="25" t="s">
        <v>31</v>
      </c>
      <c r="B40" s="42"/>
      <c r="C40" s="43"/>
      <c r="D40" s="43"/>
      <c r="E40" s="43"/>
      <c r="F40" s="43"/>
      <c r="G40" s="42"/>
      <c r="H40" s="43"/>
      <c r="I40" s="43"/>
      <c r="J40" s="43"/>
      <c r="K40" s="48"/>
    </row>
    <row r="41" spans="1:11">
      <c r="A41" s="20" t="s">
        <v>22</v>
      </c>
      <c r="B41" s="37"/>
      <c r="C41" s="38"/>
      <c r="D41" s="38"/>
      <c r="E41" s="38"/>
      <c r="F41" s="39"/>
      <c r="G41" s="37"/>
      <c r="H41" s="38"/>
      <c r="I41" s="38"/>
      <c r="J41" s="38"/>
      <c r="K41" s="39"/>
    </row>
    <row r="42" spans="1:11">
      <c r="A42" s="20" t="s">
        <v>23</v>
      </c>
      <c r="B42" s="44"/>
      <c r="C42" s="38"/>
      <c r="D42" s="38"/>
      <c r="E42" s="38"/>
      <c r="F42" s="39"/>
      <c r="G42" s="44"/>
      <c r="H42" s="38"/>
      <c r="I42" s="38"/>
      <c r="J42" s="38"/>
      <c r="K42" s="39"/>
    </row>
    <row r="43" spans="1:11">
      <c r="A43" s="20" t="s">
        <v>24</v>
      </c>
      <c r="B43" s="44"/>
      <c r="C43" s="38"/>
      <c r="D43" s="38"/>
      <c r="E43" s="38"/>
      <c r="F43" s="39"/>
      <c r="G43" s="44"/>
      <c r="H43" s="38"/>
      <c r="I43" s="38"/>
      <c r="J43" s="38"/>
      <c r="K43" s="39"/>
    </row>
    <row r="44" spans="1:11">
      <c r="A44" s="20" t="s">
        <v>29</v>
      </c>
      <c r="B44" s="44"/>
      <c r="C44" s="38"/>
      <c r="D44" s="38"/>
      <c r="E44" s="38"/>
      <c r="F44" s="39"/>
      <c r="G44" s="44"/>
      <c r="H44" s="38"/>
      <c r="I44" s="38"/>
      <c r="J44" s="38"/>
      <c r="K44" s="39"/>
    </row>
    <row r="45" spans="1:11">
      <c r="A45" s="20" t="s">
        <v>25</v>
      </c>
      <c r="B45" s="44"/>
      <c r="C45" s="38"/>
      <c r="D45" s="38"/>
      <c r="E45" s="38"/>
      <c r="F45" s="39"/>
      <c r="G45" s="44"/>
      <c r="H45" s="38"/>
      <c r="I45" s="38"/>
      <c r="J45" s="38"/>
      <c r="K45" s="39"/>
    </row>
    <row r="46" spans="1:11">
      <c r="A46" s="21" t="s">
        <v>27</v>
      </c>
      <c r="B46" s="37"/>
      <c r="C46" s="38"/>
      <c r="D46" s="38" t="s">
        <v>32</v>
      </c>
      <c r="E46" s="38" t="s">
        <v>32</v>
      </c>
      <c r="F46" s="39" t="s">
        <v>32</v>
      </c>
      <c r="G46" s="37"/>
      <c r="H46" s="38"/>
      <c r="I46" s="38"/>
      <c r="J46" s="38"/>
      <c r="K46" s="39"/>
    </row>
    <row r="47" spans="1:11">
      <c r="A47" s="20" t="s">
        <v>28</v>
      </c>
      <c r="B47" s="12" t="s">
        <v>32</v>
      </c>
      <c r="C47" s="38"/>
      <c r="D47" s="38"/>
      <c r="E47" s="38"/>
      <c r="F47" s="39"/>
      <c r="G47" s="12"/>
      <c r="H47" s="38"/>
      <c r="I47" s="38"/>
      <c r="J47" s="38"/>
      <c r="K47" s="39"/>
    </row>
    <row r="48" spans="1:11">
      <c r="A48" s="32" t="s">
        <v>30</v>
      </c>
      <c r="B48" s="12"/>
      <c r="C48" s="38" t="s">
        <v>32</v>
      </c>
      <c r="D48" s="38"/>
      <c r="E48" s="38"/>
      <c r="F48" s="39"/>
      <c r="G48" s="12"/>
      <c r="H48" s="38"/>
      <c r="I48" s="38"/>
      <c r="J48" s="38"/>
      <c r="K48" s="39"/>
    </row>
    <row r="49" spans="1:11">
      <c r="A49" s="21"/>
      <c r="B49" s="16"/>
      <c r="C49" s="41"/>
      <c r="D49" s="41"/>
      <c r="E49" s="41"/>
      <c r="F49" s="41"/>
      <c r="G49" s="16"/>
      <c r="H49" s="41"/>
      <c r="I49" s="41"/>
      <c r="J49" s="41"/>
      <c r="K49" s="47"/>
    </row>
    <row r="50" spans="1:11">
      <c r="A50" s="49" t="s">
        <v>26</v>
      </c>
      <c r="B50" s="27"/>
      <c r="C50" s="43"/>
      <c r="D50" s="43"/>
      <c r="E50" s="43"/>
      <c r="F50" s="43"/>
      <c r="G50" s="27"/>
      <c r="H50" s="43"/>
      <c r="I50" s="43"/>
      <c r="J50" s="43"/>
      <c r="K50" s="48"/>
    </row>
    <row r="51" spans="1:11">
      <c r="A51" s="20" t="s">
        <v>14</v>
      </c>
      <c r="B51" s="12"/>
      <c r="C51" s="38"/>
      <c r="D51" s="38"/>
      <c r="E51" s="38"/>
      <c r="F51" s="39"/>
      <c r="G51" s="12"/>
      <c r="H51" s="38"/>
      <c r="I51" s="38"/>
      <c r="J51" s="38"/>
      <c r="K51" s="39"/>
    </row>
    <row r="52" spans="1:11">
      <c r="A52" s="20" t="s">
        <v>15</v>
      </c>
      <c r="B52" s="12"/>
      <c r="C52" s="38"/>
      <c r="D52" s="38"/>
      <c r="E52" s="38"/>
      <c r="F52" s="39"/>
      <c r="G52" s="12"/>
      <c r="H52" s="38"/>
      <c r="I52" s="38"/>
      <c r="J52" s="38"/>
      <c r="K52" s="39"/>
    </row>
    <row r="53" spans="1:11">
      <c r="A53" s="20" t="s">
        <v>16</v>
      </c>
      <c r="B53" s="12"/>
      <c r="C53" s="38"/>
      <c r="D53" s="38"/>
      <c r="E53" s="38"/>
      <c r="F53" s="39"/>
      <c r="G53" s="12"/>
      <c r="H53" s="38"/>
      <c r="I53" s="38"/>
      <c r="J53" s="38"/>
      <c r="K53" s="39"/>
    </row>
    <row r="54" spans="1:11">
      <c r="A54" s="20" t="s">
        <v>17</v>
      </c>
      <c r="B54" s="12"/>
      <c r="C54" s="38"/>
      <c r="D54" s="38"/>
      <c r="E54" s="38"/>
      <c r="F54" s="39"/>
      <c r="G54" s="12"/>
      <c r="H54" s="38"/>
      <c r="I54" s="38"/>
      <c r="J54" s="38"/>
      <c r="K54" s="39"/>
    </row>
    <row r="55" spans="1:11">
      <c r="A55" s="20" t="s">
        <v>18</v>
      </c>
      <c r="B55" s="12"/>
      <c r="C55" s="38"/>
      <c r="D55" s="38"/>
      <c r="E55" s="38"/>
      <c r="F55" s="39"/>
      <c r="G55" s="12"/>
      <c r="H55" s="38"/>
      <c r="I55" s="38"/>
      <c r="J55" s="38"/>
      <c r="K55" s="39"/>
    </row>
    <row r="56" spans="1:11">
      <c r="A56" s="31" t="s">
        <v>20</v>
      </c>
      <c r="B56" s="12"/>
      <c r="C56" s="38"/>
      <c r="D56" s="38"/>
      <c r="E56" s="38"/>
      <c r="F56" s="39"/>
      <c r="G56" s="12"/>
      <c r="H56" s="38"/>
      <c r="I56" s="38"/>
      <c r="J56" s="38"/>
      <c r="K56" s="39"/>
    </row>
    <row r="57" spans="1:11">
      <c r="A57" s="20" t="s">
        <v>21</v>
      </c>
      <c r="B57" s="12"/>
      <c r="C57" s="38"/>
      <c r="D57" s="38"/>
      <c r="E57" s="38"/>
      <c r="F57" s="39"/>
      <c r="G57" s="12"/>
      <c r="H57" s="38"/>
      <c r="I57" s="38"/>
      <c r="J57" s="38"/>
      <c r="K57" s="39"/>
    </row>
    <row r="58" spans="1:11">
      <c r="A58" s="21" t="s">
        <v>19</v>
      </c>
      <c r="B58" s="36"/>
      <c r="C58" s="45"/>
      <c r="D58" s="45"/>
      <c r="E58" s="45"/>
      <c r="F58" s="46"/>
      <c r="G58" s="36"/>
      <c r="H58" s="45"/>
      <c r="I58" s="45"/>
      <c r="J58" s="45"/>
      <c r="K58" s="46"/>
    </row>
    <row r="59" spans="1:11">
      <c r="A59" s="21"/>
      <c r="B59" s="16"/>
      <c r="C59" s="15"/>
      <c r="D59" s="15"/>
      <c r="E59" s="15"/>
      <c r="F59" s="15"/>
      <c r="G59" s="16"/>
      <c r="H59" s="15"/>
      <c r="I59" s="15"/>
      <c r="J59" s="15"/>
      <c r="K59" s="22"/>
    </row>
    <row r="60" spans="1:11">
      <c r="A60" s="25" t="s">
        <v>8</v>
      </c>
      <c r="B60" s="27"/>
      <c r="C60" s="8"/>
      <c r="D60" s="8"/>
      <c r="E60" s="8"/>
      <c r="F60" s="8"/>
      <c r="G60" s="27"/>
      <c r="H60" s="8"/>
      <c r="I60" s="8"/>
      <c r="J60" s="8"/>
      <c r="K60" s="33"/>
    </row>
    <row r="61" spans="1:11">
      <c r="A61" s="68" t="s">
        <v>33</v>
      </c>
      <c r="B61" s="69">
        <f>COUNTIF(B38:B48,"x")</f>
        <v>1</v>
      </c>
      <c r="C61" s="69">
        <f t="shared" ref="C61:F61" si="0">COUNTIF(C38:C48,"x")</f>
        <v>1</v>
      </c>
      <c r="D61" s="69">
        <f t="shared" si="0"/>
        <v>1</v>
      </c>
      <c r="E61" s="69">
        <f t="shared" si="0"/>
        <v>1</v>
      </c>
      <c r="F61" s="69">
        <f t="shared" si="0"/>
        <v>1</v>
      </c>
      <c r="G61" s="69">
        <f>COUNTIF(G38:G48,"x")</f>
        <v>0</v>
      </c>
      <c r="H61" s="69">
        <f t="shared" ref="H61:K61" si="1">COUNTIF(H38:H48,"x")</f>
        <v>0</v>
      </c>
      <c r="I61" s="69">
        <f t="shared" si="1"/>
        <v>0</v>
      </c>
      <c r="J61" s="69">
        <f t="shared" si="1"/>
        <v>0</v>
      </c>
      <c r="K61" s="69">
        <f t="shared" si="1"/>
        <v>0</v>
      </c>
    </row>
    <row r="62" spans="1:11">
      <c r="A62" s="57" t="s">
        <v>61</v>
      </c>
      <c r="B62" s="53">
        <f>IF(F62&gt;=1,1,0)</f>
        <v>1</v>
      </c>
      <c r="C62" s="19"/>
      <c r="D62" s="19"/>
      <c r="E62" s="19"/>
      <c r="F62" s="72">
        <f>COUNTIF(B61:F61,"&gt;=1")</f>
        <v>5</v>
      </c>
      <c r="G62" s="53">
        <f>IF(K62&gt;=1,1,0)</f>
        <v>0</v>
      </c>
      <c r="H62" s="19"/>
      <c r="I62" s="19"/>
      <c r="J62" s="19"/>
      <c r="K62" s="113">
        <f>COUNTIF(G61:K61,"&gt;=1")</f>
        <v>0</v>
      </c>
    </row>
    <row r="63" spans="1:11" ht="15.75" thickBot="1">
      <c r="A63" s="58" t="s">
        <v>60</v>
      </c>
      <c r="B63" s="54">
        <f>(F62/5)*100</f>
        <v>100</v>
      </c>
      <c r="C63" s="55"/>
      <c r="D63" s="55"/>
      <c r="E63" s="55"/>
      <c r="F63" s="56"/>
      <c r="G63" s="54">
        <f>(K62/5)*100</f>
        <v>0</v>
      </c>
      <c r="H63" s="55"/>
      <c r="I63" s="55"/>
      <c r="J63" s="55"/>
      <c r="K63" s="56"/>
    </row>
    <row r="64" spans="1:11">
      <c r="A64" s="24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ht="15.75" thickBot="1">
      <c r="A65" s="7" t="s">
        <v>9</v>
      </c>
      <c r="B65" s="18">
        <v>1</v>
      </c>
      <c r="C65" s="18">
        <v>2</v>
      </c>
      <c r="D65" s="18">
        <v>3</v>
      </c>
      <c r="E65" s="18">
        <v>4</v>
      </c>
      <c r="F65" s="18">
        <v>5</v>
      </c>
      <c r="G65" s="18">
        <v>1</v>
      </c>
      <c r="H65" s="18">
        <v>2</v>
      </c>
      <c r="I65" s="18">
        <v>3</v>
      </c>
      <c r="J65" s="18">
        <v>4</v>
      </c>
      <c r="K65" s="18">
        <v>5</v>
      </c>
    </row>
    <row r="66" spans="1:11">
      <c r="A66" s="59" t="s">
        <v>11</v>
      </c>
      <c r="B66" s="60" t="s">
        <v>32</v>
      </c>
      <c r="C66" s="61" t="s">
        <v>32</v>
      </c>
      <c r="D66" s="61"/>
      <c r="E66" s="61"/>
      <c r="F66" s="62"/>
      <c r="G66" s="60"/>
      <c r="H66" s="61"/>
      <c r="I66" s="61" t="s">
        <v>32</v>
      </c>
      <c r="J66" s="61" t="s">
        <v>32</v>
      </c>
      <c r="K66" s="62" t="s">
        <v>32</v>
      </c>
    </row>
    <row r="67" spans="1:11">
      <c r="A67" s="35"/>
      <c r="B67" s="40"/>
      <c r="C67" s="41"/>
      <c r="D67" s="41"/>
      <c r="E67" s="41"/>
      <c r="F67" s="41"/>
      <c r="G67" s="40"/>
      <c r="H67" s="41"/>
      <c r="I67" s="41"/>
      <c r="J67" s="41"/>
      <c r="K67" s="47"/>
    </row>
    <row r="68" spans="1:11">
      <c r="A68" s="25" t="s">
        <v>12</v>
      </c>
      <c r="B68" s="42"/>
      <c r="C68" s="43"/>
      <c r="D68" s="43"/>
      <c r="E68" s="43"/>
      <c r="F68" s="43"/>
      <c r="G68" s="42"/>
      <c r="H68" s="43"/>
      <c r="I68" s="43"/>
      <c r="J68" s="43"/>
      <c r="K68" s="48"/>
    </row>
    <row r="69" spans="1:11">
      <c r="A69" s="20" t="s">
        <v>13</v>
      </c>
      <c r="B69" s="37"/>
      <c r="C69" s="38"/>
      <c r="D69" s="38" t="s">
        <v>32</v>
      </c>
      <c r="E69" s="38" t="s">
        <v>32</v>
      </c>
      <c r="F69" s="39"/>
      <c r="G69" s="37"/>
      <c r="H69" s="38"/>
      <c r="I69" s="38"/>
      <c r="J69" s="38"/>
      <c r="K69" s="39"/>
    </row>
    <row r="70" spans="1:11">
      <c r="A70" s="21"/>
      <c r="B70" s="40"/>
      <c r="C70" s="41"/>
      <c r="D70" s="41"/>
      <c r="E70" s="41"/>
      <c r="F70" s="41"/>
      <c r="G70" s="40"/>
      <c r="H70" s="41"/>
      <c r="I70" s="41"/>
      <c r="J70" s="41"/>
      <c r="K70" s="47"/>
    </row>
    <row r="71" spans="1:11">
      <c r="A71" s="25" t="s">
        <v>31</v>
      </c>
      <c r="B71" s="42"/>
      <c r="C71" s="43"/>
      <c r="D71" s="43"/>
      <c r="E71" s="43"/>
      <c r="F71" s="43"/>
      <c r="G71" s="42"/>
      <c r="H71" s="43"/>
      <c r="I71" s="43"/>
      <c r="J71" s="43"/>
      <c r="K71" s="48"/>
    </row>
    <row r="72" spans="1:11">
      <c r="A72" s="20" t="s">
        <v>22</v>
      </c>
      <c r="B72" s="37"/>
      <c r="C72" s="38"/>
      <c r="D72" s="38" t="s">
        <v>32</v>
      </c>
      <c r="E72" s="38" t="s">
        <v>32</v>
      </c>
      <c r="F72" s="39"/>
      <c r="G72" s="37"/>
      <c r="H72" s="38"/>
      <c r="I72" s="38"/>
      <c r="J72" s="38"/>
      <c r="K72" s="39"/>
    </row>
    <row r="73" spans="1:11">
      <c r="A73" s="20" t="s">
        <v>23</v>
      </c>
      <c r="B73" s="44"/>
      <c r="C73" s="38"/>
      <c r="D73" s="38" t="s">
        <v>32</v>
      </c>
      <c r="E73" s="38" t="s">
        <v>32</v>
      </c>
      <c r="F73" s="39" t="s">
        <v>32</v>
      </c>
      <c r="G73" s="44"/>
      <c r="H73" s="38"/>
      <c r="I73" s="38"/>
      <c r="J73" s="38"/>
      <c r="K73" s="39"/>
    </row>
    <row r="74" spans="1:11">
      <c r="A74" s="20" t="s">
        <v>24</v>
      </c>
      <c r="B74" s="44"/>
      <c r="C74" s="38"/>
      <c r="D74" s="38"/>
      <c r="E74" s="38"/>
      <c r="F74" s="39"/>
      <c r="G74" s="44"/>
      <c r="H74" s="38"/>
      <c r="I74" s="38"/>
      <c r="J74" s="38"/>
      <c r="K74" s="39"/>
    </row>
    <row r="75" spans="1:11">
      <c r="A75" s="20" t="s">
        <v>29</v>
      </c>
      <c r="B75" s="44"/>
      <c r="C75" s="38"/>
      <c r="D75" s="38"/>
      <c r="E75" s="38"/>
      <c r="F75" s="39"/>
      <c r="G75" s="44"/>
      <c r="H75" s="38"/>
      <c r="I75" s="38"/>
      <c r="J75" s="38"/>
      <c r="K75" s="39"/>
    </row>
    <row r="76" spans="1:11">
      <c r="A76" s="20" t="s">
        <v>25</v>
      </c>
      <c r="B76" s="44"/>
      <c r="C76" s="38"/>
      <c r="D76" s="38"/>
      <c r="E76" s="38"/>
      <c r="F76" s="39"/>
      <c r="G76" s="44"/>
      <c r="H76" s="38"/>
      <c r="I76" s="38"/>
      <c r="J76" s="38"/>
      <c r="K76" s="39"/>
    </row>
    <row r="77" spans="1:11">
      <c r="A77" s="21" t="s">
        <v>27</v>
      </c>
      <c r="B77" s="37"/>
      <c r="C77" s="38"/>
      <c r="D77" s="38"/>
      <c r="E77" s="38"/>
      <c r="F77" s="39"/>
      <c r="G77" s="37"/>
      <c r="H77" s="38"/>
      <c r="I77" s="38"/>
      <c r="J77" s="38"/>
      <c r="K77" s="39"/>
    </row>
    <row r="78" spans="1:11">
      <c r="A78" s="20" t="s">
        <v>28</v>
      </c>
      <c r="B78" s="12"/>
      <c r="C78" s="38"/>
      <c r="D78" s="38"/>
      <c r="E78" s="38"/>
      <c r="F78" s="39"/>
      <c r="G78" s="12"/>
      <c r="H78" s="38"/>
      <c r="I78" s="38"/>
      <c r="J78" s="38"/>
      <c r="K78" s="39"/>
    </row>
    <row r="79" spans="1:11">
      <c r="A79" s="32" t="s">
        <v>30</v>
      </c>
      <c r="B79" s="12"/>
      <c r="C79" s="38"/>
      <c r="D79" s="38"/>
      <c r="E79" s="38"/>
      <c r="F79" s="39"/>
      <c r="G79" s="12"/>
      <c r="H79" s="38"/>
      <c r="I79" s="38"/>
      <c r="J79" s="38"/>
      <c r="K79" s="39"/>
    </row>
    <row r="80" spans="1:11">
      <c r="A80" s="21"/>
      <c r="B80" s="16"/>
      <c r="C80" s="41"/>
      <c r="D80" s="41"/>
      <c r="E80" s="41"/>
      <c r="F80" s="41"/>
      <c r="G80" s="16"/>
      <c r="H80" s="41"/>
      <c r="I80" s="41"/>
      <c r="J80" s="41"/>
      <c r="K80" s="47"/>
    </row>
    <row r="81" spans="1:11">
      <c r="A81" s="49" t="s">
        <v>26</v>
      </c>
      <c r="B81" s="27"/>
      <c r="C81" s="43"/>
      <c r="D81" s="43"/>
      <c r="E81" s="43"/>
      <c r="F81" s="43"/>
      <c r="G81" s="27"/>
      <c r="H81" s="43"/>
      <c r="I81" s="43"/>
      <c r="J81" s="43"/>
      <c r="K81" s="48"/>
    </row>
    <row r="82" spans="1:11">
      <c r="A82" s="20" t="s">
        <v>14</v>
      </c>
      <c r="B82" s="12"/>
      <c r="C82" s="38"/>
      <c r="D82" s="38"/>
      <c r="E82" s="38"/>
      <c r="F82" s="39"/>
      <c r="G82" s="12" t="s">
        <v>32</v>
      </c>
      <c r="H82" s="38" t="s">
        <v>32</v>
      </c>
      <c r="I82" s="38"/>
      <c r="J82" s="38"/>
      <c r="K82" s="39"/>
    </row>
    <row r="83" spans="1:11">
      <c r="A83" s="20" t="s">
        <v>15</v>
      </c>
      <c r="B83" s="12"/>
      <c r="C83" s="38"/>
      <c r="D83" s="38"/>
      <c r="E83" s="38"/>
      <c r="F83" s="39"/>
      <c r="G83" s="12"/>
      <c r="H83" s="38"/>
      <c r="I83" s="38"/>
      <c r="J83" s="38"/>
      <c r="K83" s="39"/>
    </row>
    <row r="84" spans="1:11">
      <c r="A84" s="20" t="s">
        <v>16</v>
      </c>
      <c r="B84" s="12"/>
      <c r="C84" s="38"/>
      <c r="D84" s="38"/>
      <c r="E84" s="38"/>
      <c r="F84" s="39"/>
      <c r="G84" s="12"/>
      <c r="H84" s="38"/>
      <c r="I84" s="38"/>
      <c r="J84" s="38"/>
      <c r="K84" s="39"/>
    </row>
    <row r="85" spans="1:11">
      <c r="A85" s="20" t="s">
        <v>17</v>
      </c>
      <c r="B85" s="12"/>
      <c r="C85" s="38"/>
      <c r="D85" s="38"/>
      <c r="E85" s="38"/>
      <c r="F85" s="39"/>
      <c r="G85" s="12"/>
      <c r="H85" s="38"/>
      <c r="I85" s="38"/>
      <c r="J85" s="38"/>
      <c r="K85" s="39"/>
    </row>
    <row r="86" spans="1:11">
      <c r="A86" s="20" t="s">
        <v>18</v>
      </c>
      <c r="B86" s="12"/>
      <c r="C86" s="38"/>
      <c r="D86" s="38"/>
      <c r="E86" s="38"/>
      <c r="F86" s="39"/>
      <c r="G86" s="12"/>
      <c r="H86" s="38"/>
      <c r="I86" s="38"/>
      <c r="J86" s="38"/>
      <c r="K86" s="39"/>
    </row>
    <row r="87" spans="1:11">
      <c r="A87" s="31" t="s">
        <v>20</v>
      </c>
      <c r="B87" s="12"/>
      <c r="C87" s="38"/>
      <c r="D87" s="38"/>
      <c r="E87" s="38"/>
      <c r="F87" s="39"/>
      <c r="G87" s="12"/>
      <c r="H87" s="38"/>
      <c r="I87" s="38"/>
      <c r="J87" s="38"/>
      <c r="K87" s="39"/>
    </row>
    <row r="88" spans="1:11">
      <c r="A88" s="20" t="s">
        <v>21</v>
      </c>
      <c r="B88" s="12"/>
      <c r="C88" s="38"/>
      <c r="D88" s="38"/>
      <c r="E88" s="38"/>
      <c r="F88" s="39"/>
      <c r="G88" s="12"/>
      <c r="H88" s="38"/>
      <c r="I88" s="38"/>
      <c r="J88" s="38"/>
      <c r="K88" s="39"/>
    </row>
    <row r="89" spans="1:11">
      <c r="A89" s="21" t="s">
        <v>19</v>
      </c>
      <c r="B89" s="36"/>
      <c r="C89" s="45"/>
      <c r="D89" s="45"/>
      <c r="E89" s="45"/>
      <c r="F89" s="46"/>
      <c r="G89" s="36"/>
      <c r="H89" s="45"/>
      <c r="I89" s="45"/>
      <c r="J89" s="45"/>
      <c r="K89" s="46"/>
    </row>
    <row r="90" spans="1:11">
      <c r="A90" s="21"/>
      <c r="B90" s="16"/>
      <c r="C90" s="15"/>
      <c r="D90" s="15"/>
      <c r="E90" s="15"/>
      <c r="F90" s="15"/>
      <c r="G90" s="16"/>
      <c r="H90" s="15"/>
      <c r="I90" s="15"/>
      <c r="J90" s="15"/>
      <c r="K90" s="22"/>
    </row>
    <row r="91" spans="1:11">
      <c r="A91" s="25" t="s">
        <v>8</v>
      </c>
      <c r="B91" s="27"/>
      <c r="C91" s="8"/>
      <c r="D91" s="8"/>
      <c r="E91" s="8"/>
      <c r="F91" s="8"/>
      <c r="G91" s="27"/>
      <c r="H91" s="8"/>
      <c r="I91" s="8"/>
      <c r="J91" s="8"/>
      <c r="K91" s="33"/>
    </row>
    <row r="92" spans="1:11">
      <c r="A92" s="68" t="s">
        <v>33</v>
      </c>
      <c r="B92" s="69">
        <f>COUNTIF(B69:B79,"x")</f>
        <v>0</v>
      </c>
      <c r="C92" s="69">
        <f t="shared" ref="C92:F92" si="2">COUNTIF(C69:C79,"x")</f>
        <v>0</v>
      </c>
      <c r="D92" s="69">
        <f t="shared" si="2"/>
        <v>3</v>
      </c>
      <c r="E92" s="69">
        <f t="shared" si="2"/>
        <v>3</v>
      </c>
      <c r="F92" s="69">
        <f t="shared" si="2"/>
        <v>1</v>
      </c>
      <c r="G92" s="69">
        <f>COUNTIF(G69:G79,"x")</f>
        <v>0</v>
      </c>
      <c r="H92" s="69">
        <f t="shared" ref="H92:K92" si="3">COUNTIF(H69:H79,"x")</f>
        <v>0</v>
      </c>
      <c r="I92" s="69">
        <f t="shared" si="3"/>
        <v>0</v>
      </c>
      <c r="J92" s="69">
        <f t="shared" si="3"/>
        <v>0</v>
      </c>
      <c r="K92" s="69">
        <f t="shared" si="3"/>
        <v>0</v>
      </c>
    </row>
    <row r="93" spans="1:11">
      <c r="A93" s="57" t="s">
        <v>61</v>
      </c>
      <c r="B93" s="53">
        <f>IF(F93&gt;=1,1,0)</f>
        <v>1</v>
      </c>
      <c r="C93" s="73"/>
      <c r="D93" s="19"/>
      <c r="E93" s="19"/>
      <c r="F93" s="63">
        <f>COUNTIF(B92:F92,"&gt;=1")</f>
        <v>3</v>
      </c>
      <c r="G93" s="53">
        <f>IF(K93&gt;=1,1,0)</f>
        <v>0</v>
      </c>
      <c r="H93" s="19"/>
      <c r="I93" s="19"/>
      <c r="J93" s="19"/>
      <c r="K93" s="113">
        <f>COUNTIF(G92:K92,"&gt;=1")</f>
        <v>0</v>
      </c>
    </row>
    <row r="94" spans="1:11" ht="15.75" thickBot="1">
      <c r="A94" s="58" t="s">
        <v>60</v>
      </c>
      <c r="B94" s="54">
        <f>(F93/5)*100</f>
        <v>60</v>
      </c>
      <c r="C94" s="55"/>
      <c r="D94" s="55"/>
      <c r="E94" s="55"/>
      <c r="F94" s="56"/>
      <c r="G94" s="54">
        <f>(K93/5)*100</f>
        <v>0</v>
      </c>
      <c r="H94" s="55"/>
      <c r="I94" s="55"/>
      <c r="J94" s="55"/>
      <c r="K94" s="56"/>
    </row>
    <row r="96" spans="1:11" ht="18">
      <c r="A96" s="95" t="s">
        <v>36</v>
      </c>
      <c r="B96" s="6"/>
      <c r="G96" s="23"/>
    </row>
    <row r="97" spans="1:11" ht="15.75" thickBot="1">
      <c r="A97" s="7" t="s">
        <v>6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</row>
    <row r="98" spans="1:11">
      <c r="A98" s="59" t="s">
        <v>11</v>
      </c>
      <c r="B98" s="60" t="s">
        <v>32</v>
      </c>
      <c r="C98" s="83"/>
      <c r="D98" s="84"/>
      <c r="E98" s="84"/>
      <c r="F98" s="85"/>
      <c r="G98" s="60" t="s">
        <v>32</v>
      </c>
      <c r="H98" s="83"/>
      <c r="I98" s="84"/>
      <c r="J98" s="84"/>
      <c r="K98" s="85"/>
    </row>
    <row r="99" spans="1:11">
      <c r="A99" s="35"/>
      <c r="B99" s="40"/>
      <c r="C99" s="74"/>
      <c r="D99" s="74"/>
      <c r="E99" s="74"/>
      <c r="F99" s="74"/>
      <c r="G99" s="40"/>
      <c r="H99" s="74"/>
      <c r="I99" s="74"/>
      <c r="J99" s="74"/>
      <c r="K99" s="79"/>
    </row>
    <row r="100" spans="1:11">
      <c r="A100" s="25" t="s">
        <v>12</v>
      </c>
      <c r="B100" s="42"/>
      <c r="C100" s="75"/>
      <c r="D100" s="75"/>
      <c r="E100" s="75"/>
      <c r="F100" s="75"/>
      <c r="G100" s="42"/>
      <c r="H100" s="75"/>
      <c r="I100" s="75"/>
      <c r="J100" s="75"/>
      <c r="K100" s="80"/>
    </row>
    <row r="101" spans="1:11">
      <c r="A101" s="20" t="s">
        <v>13</v>
      </c>
      <c r="B101" s="37"/>
      <c r="C101" s="86"/>
      <c r="D101" s="87"/>
      <c r="E101" s="87"/>
      <c r="F101" s="88"/>
      <c r="G101" s="37"/>
      <c r="H101" s="86"/>
      <c r="I101" s="87"/>
      <c r="J101" s="87"/>
      <c r="K101" s="88"/>
    </row>
    <row r="102" spans="1:11">
      <c r="A102" s="21"/>
      <c r="B102" s="40"/>
      <c r="C102" s="74"/>
      <c r="D102" s="74"/>
      <c r="E102" s="74"/>
      <c r="F102" s="74"/>
      <c r="G102" s="40"/>
      <c r="H102" s="74"/>
      <c r="I102" s="74"/>
      <c r="J102" s="74"/>
      <c r="K102" s="79"/>
    </row>
    <row r="103" spans="1:11">
      <c r="A103" s="25" t="s">
        <v>31</v>
      </c>
      <c r="B103" s="42"/>
      <c r="C103" s="75"/>
      <c r="D103" s="75"/>
      <c r="E103" s="75"/>
      <c r="F103" s="75"/>
      <c r="G103" s="42"/>
      <c r="H103" s="75"/>
      <c r="I103" s="75"/>
      <c r="J103" s="75"/>
      <c r="K103" s="80"/>
    </row>
    <row r="104" spans="1:11">
      <c r="A104" s="20" t="s">
        <v>22</v>
      </c>
      <c r="B104" s="37"/>
      <c r="C104" s="86"/>
      <c r="D104" s="87"/>
      <c r="E104" s="87"/>
      <c r="F104" s="88"/>
      <c r="G104" s="37"/>
      <c r="H104" s="86"/>
      <c r="I104" s="87"/>
      <c r="J104" s="87"/>
      <c r="K104" s="88"/>
    </row>
    <row r="105" spans="1:11">
      <c r="A105" s="20" t="s">
        <v>23</v>
      </c>
      <c r="B105" s="44"/>
      <c r="C105" s="86"/>
      <c r="D105" s="87"/>
      <c r="E105" s="87"/>
      <c r="F105" s="88"/>
      <c r="G105" s="44"/>
      <c r="H105" s="86"/>
      <c r="I105" s="87"/>
      <c r="J105" s="87"/>
      <c r="K105" s="88"/>
    </row>
    <row r="106" spans="1:11">
      <c r="A106" s="20" t="s">
        <v>24</v>
      </c>
      <c r="B106" s="44"/>
      <c r="C106" s="86"/>
      <c r="D106" s="87"/>
      <c r="E106" s="87"/>
      <c r="F106" s="88"/>
      <c r="G106" s="44"/>
      <c r="H106" s="86"/>
      <c r="I106" s="87"/>
      <c r="J106" s="87"/>
      <c r="K106" s="88"/>
    </row>
    <row r="107" spans="1:11">
      <c r="A107" s="20" t="s">
        <v>29</v>
      </c>
      <c r="B107" s="44"/>
      <c r="C107" s="86"/>
      <c r="D107" s="87"/>
      <c r="E107" s="87"/>
      <c r="F107" s="88"/>
      <c r="G107" s="44"/>
      <c r="H107" s="86"/>
      <c r="I107" s="87"/>
      <c r="J107" s="87"/>
      <c r="K107" s="88"/>
    </row>
    <row r="108" spans="1:11">
      <c r="A108" s="20" t="s">
        <v>25</v>
      </c>
      <c r="B108" s="44"/>
      <c r="C108" s="86"/>
      <c r="D108" s="87"/>
      <c r="E108" s="87"/>
      <c r="F108" s="88"/>
      <c r="G108" s="44"/>
      <c r="H108" s="86"/>
      <c r="I108" s="87"/>
      <c r="J108" s="87"/>
      <c r="K108" s="88"/>
    </row>
    <row r="109" spans="1:11">
      <c r="A109" s="21" t="s">
        <v>27</v>
      </c>
      <c r="B109" s="37"/>
      <c r="C109" s="86"/>
      <c r="D109" s="87"/>
      <c r="E109" s="87"/>
      <c r="F109" s="88"/>
      <c r="G109" s="37"/>
      <c r="H109" s="86"/>
      <c r="I109" s="87"/>
      <c r="J109" s="87"/>
      <c r="K109" s="88"/>
    </row>
    <row r="110" spans="1:11">
      <c r="A110" s="20" t="s">
        <v>28</v>
      </c>
      <c r="B110" s="12"/>
      <c r="C110" s="86"/>
      <c r="D110" s="87"/>
      <c r="E110" s="87"/>
      <c r="F110" s="88"/>
      <c r="G110" s="12"/>
      <c r="H110" s="86"/>
      <c r="I110" s="87"/>
      <c r="J110" s="87"/>
      <c r="K110" s="88"/>
    </row>
    <row r="111" spans="1:11">
      <c r="A111" s="32" t="s">
        <v>30</v>
      </c>
      <c r="B111" s="12"/>
      <c r="C111" s="86"/>
      <c r="D111" s="87"/>
      <c r="E111" s="87"/>
      <c r="F111" s="88"/>
      <c r="G111" s="12"/>
      <c r="H111" s="86"/>
      <c r="I111" s="87"/>
      <c r="J111" s="87"/>
      <c r="K111" s="88"/>
    </row>
    <row r="112" spans="1:11">
      <c r="A112" s="21"/>
      <c r="B112" s="16"/>
      <c r="C112" s="74"/>
      <c r="D112" s="74"/>
      <c r="E112" s="74"/>
      <c r="F112" s="74"/>
      <c r="G112" s="16"/>
      <c r="H112" s="74"/>
      <c r="I112" s="74"/>
      <c r="J112" s="74"/>
      <c r="K112" s="79"/>
    </row>
    <row r="113" spans="1:11">
      <c r="A113" s="49" t="s">
        <v>26</v>
      </c>
      <c r="B113" s="27"/>
      <c r="C113" s="75"/>
      <c r="D113" s="75"/>
      <c r="E113" s="75"/>
      <c r="F113" s="75"/>
      <c r="G113" s="27"/>
      <c r="H113" s="75"/>
      <c r="I113" s="75"/>
      <c r="J113" s="75"/>
      <c r="K113" s="80"/>
    </row>
    <row r="114" spans="1:11">
      <c r="A114" s="20" t="s">
        <v>14</v>
      </c>
      <c r="B114" s="12"/>
      <c r="C114" s="86"/>
      <c r="D114" s="87"/>
      <c r="E114" s="87"/>
      <c r="F114" s="88"/>
      <c r="G114" s="12"/>
      <c r="H114" s="86"/>
      <c r="I114" s="87"/>
      <c r="J114" s="87"/>
      <c r="K114" s="88"/>
    </row>
    <row r="115" spans="1:11">
      <c r="A115" s="20" t="s">
        <v>15</v>
      </c>
      <c r="B115" s="12"/>
      <c r="C115" s="86"/>
      <c r="D115" s="87"/>
      <c r="E115" s="87"/>
      <c r="F115" s="88"/>
      <c r="G115" s="12"/>
      <c r="H115" s="86"/>
      <c r="I115" s="87"/>
      <c r="J115" s="87"/>
      <c r="K115" s="88"/>
    </row>
    <row r="116" spans="1:11">
      <c r="A116" s="20" t="s">
        <v>16</v>
      </c>
      <c r="B116" s="12"/>
      <c r="C116" s="86"/>
      <c r="D116" s="87"/>
      <c r="E116" s="87"/>
      <c r="F116" s="88"/>
      <c r="G116" s="12"/>
      <c r="H116" s="86"/>
      <c r="I116" s="87"/>
      <c r="J116" s="87"/>
      <c r="K116" s="88"/>
    </row>
    <row r="117" spans="1:11">
      <c r="A117" s="20" t="s">
        <v>17</v>
      </c>
      <c r="B117" s="12"/>
      <c r="C117" s="86"/>
      <c r="D117" s="87"/>
      <c r="E117" s="87"/>
      <c r="F117" s="88"/>
      <c r="G117" s="12"/>
      <c r="H117" s="86"/>
      <c r="I117" s="87"/>
      <c r="J117" s="87"/>
      <c r="K117" s="88"/>
    </row>
    <row r="118" spans="1:11">
      <c r="A118" s="20" t="s">
        <v>18</v>
      </c>
      <c r="B118" s="12"/>
      <c r="C118" s="86"/>
      <c r="D118" s="87"/>
      <c r="E118" s="87"/>
      <c r="F118" s="88"/>
      <c r="G118" s="12"/>
      <c r="H118" s="86"/>
      <c r="I118" s="87"/>
      <c r="J118" s="87"/>
      <c r="K118" s="88"/>
    </row>
    <row r="119" spans="1:11">
      <c r="A119" s="31" t="s">
        <v>20</v>
      </c>
      <c r="B119" s="12"/>
      <c r="C119" s="86"/>
      <c r="D119" s="87"/>
      <c r="E119" s="87"/>
      <c r="F119" s="88"/>
      <c r="G119" s="12"/>
      <c r="H119" s="86"/>
      <c r="I119" s="87"/>
      <c r="J119" s="87"/>
      <c r="K119" s="88"/>
    </row>
    <row r="120" spans="1:11">
      <c r="A120" s="20" t="s">
        <v>21</v>
      </c>
      <c r="B120" s="12"/>
      <c r="C120" s="86"/>
      <c r="D120" s="87"/>
      <c r="E120" s="87"/>
      <c r="F120" s="88"/>
      <c r="G120" s="12"/>
      <c r="H120" s="86"/>
      <c r="I120" s="87"/>
      <c r="J120" s="87"/>
      <c r="K120" s="88"/>
    </row>
    <row r="121" spans="1:11">
      <c r="A121" s="21" t="s">
        <v>19</v>
      </c>
      <c r="B121" s="36"/>
      <c r="C121" s="89"/>
      <c r="D121" s="74"/>
      <c r="E121" s="74"/>
      <c r="F121" s="79"/>
      <c r="G121" s="36"/>
      <c r="H121" s="86"/>
      <c r="I121" s="87"/>
      <c r="J121" s="87"/>
      <c r="K121" s="88"/>
    </row>
    <row r="122" spans="1:11">
      <c r="A122" s="21"/>
      <c r="B122" s="16"/>
      <c r="C122" s="76"/>
      <c r="D122" s="76"/>
      <c r="E122" s="76"/>
      <c r="F122" s="76"/>
      <c r="G122" s="16"/>
      <c r="H122" s="76"/>
      <c r="I122" s="76"/>
      <c r="J122" s="76"/>
      <c r="K122" s="81"/>
    </row>
    <row r="123" spans="1:11">
      <c r="A123" s="25" t="s">
        <v>8</v>
      </c>
      <c r="B123" s="27"/>
      <c r="C123" s="77"/>
      <c r="D123" s="77"/>
      <c r="E123" s="77"/>
      <c r="F123" s="77"/>
      <c r="G123" s="27"/>
      <c r="H123" s="77"/>
      <c r="I123" s="77"/>
      <c r="J123" s="77"/>
      <c r="K123" s="82"/>
    </row>
    <row r="124" spans="1:11">
      <c r="A124" s="57" t="s">
        <v>33</v>
      </c>
      <c r="B124" s="52">
        <f>COUNTIF(B101:B111,"x")</f>
        <v>0</v>
      </c>
      <c r="C124" s="90"/>
      <c r="D124" s="91"/>
      <c r="E124" s="91"/>
      <c r="F124" s="92"/>
      <c r="G124" s="52">
        <f>COUNTIF(G101:G111,"x")</f>
        <v>0</v>
      </c>
      <c r="H124" s="70"/>
      <c r="I124" s="70"/>
      <c r="J124" s="70"/>
      <c r="K124" s="71"/>
    </row>
    <row r="125" spans="1:11">
      <c r="A125" s="57" t="s">
        <v>61</v>
      </c>
      <c r="B125" s="53">
        <f>IF(B124&gt;=1,1,0)</f>
        <v>0</v>
      </c>
      <c r="C125" s="93"/>
      <c r="D125" s="94"/>
      <c r="E125" s="94"/>
      <c r="F125" s="92"/>
      <c r="G125" s="53">
        <f>IF(G124&gt;=1,1,0)</f>
        <v>0</v>
      </c>
      <c r="H125" s="78"/>
      <c r="I125" s="78"/>
      <c r="J125" s="78"/>
      <c r="K125" s="71"/>
    </row>
    <row r="126" spans="1:11">
      <c r="A126" s="24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ht="15.75" thickBot="1">
      <c r="A127" s="7" t="s">
        <v>9</v>
      </c>
      <c r="B127" s="18">
        <v>1</v>
      </c>
      <c r="C127" s="18">
        <v>2</v>
      </c>
      <c r="D127" s="18">
        <v>3</v>
      </c>
      <c r="E127" s="18">
        <v>4</v>
      </c>
      <c r="F127" s="18">
        <v>5</v>
      </c>
      <c r="G127" s="18">
        <v>1</v>
      </c>
      <c r="H127" s="18">
        <v>2</v>
      </c>
      <c r="I127" s="18">
        <v>3</v>
      </c>
      <c r="J127" s="18">
        <v>4</v>
      </c>
      <c r="K127" s="18">
        <v>5</v>
      </c>
    </row>
    <row r="128" spans="1:11">
      <c r="A128" s="59" t="s">
        <v>11</v>
      </c>
      <c r="B128" s="60"/>
      <c r="C128" s="83"/>
      <c r="D128" s="84"/>
      <c r="E128" s="84"/>
      <c r="F128" s="85"/>
      <c r="G128" s="60" t="s">
        <v>32</v>
      </c>
      <c r="H128" s="83"/>
      <c r="I128" s="84"/>
      <c r="J128" s="84"/>
      <c r="K128" s="85"/>
    </row>
    <row r="129" spans="1:11">
      <c r="A129" s="35"/>
      <c r="B129" s="40"/>
      <c r="C129" s="74"/>
      <c r="D129" s="74"/>
      <c r="E129" s="74"/>
      <c r="F129" s="74"/>
      <c r="G129" s="40"/>
      <c r="H129" s="74"/>
      <c r="I129" s="74"/>
      <c r="J129" s="74"/>
      <c r="K129" s="79"/>
    </row>
    <row r="130" spans="1:11">
      <c r="A130" s="25" t="s">
        <v>12</v>
      </c>
      <c r="B130" s="42"/>
      <c r="C130" s="75"/>
      <c r="D130" s="75"/>
      <c r="E130" s="75"/>
      <c r="F130" s="75"/>
      <c r="G130" s="42"/>
      <c r="H130" s="75"/>
      <c r="I130" s="75"/>
      <c r="J130" s="75"/>
      <c r="K130" s="80"/>
    </row>
    <row r="131" spans="1:11">
      <c r="A131" s="20" t="s">
        <v>13</v>
      </c>
      <c r="B131" s="37"/>
      <c r="C131" s="86"/>
      <c r="D131" s="87"/>
      <c r="E131" s="87"/>
      <c r="F131" s="88"/>
      <c r="G131" s="37"/>
      <c r="H131" s="86"/>
      <c r="I131" s="87"/>
      <c r="J131" s="87"/>
      <c r="K131" s="88"/>
    </row>
    <row r="132" spans="1:11">
      <c r="A132" s="21"/>
      <c r="B132" s="40"/>
      <c r="C132" s="74"/>
      <c r="D132" s="74"/>
      <c r="E132" s="74"/>
      <c r="F132" s="74"/>
      <c r="G132" s="40"/>
      <c r="H132" s="74"/>
      <c r="I132" s="74"/>
      <c r="J132" s="74"/>
      <c r="K132" s="79"/>
    </row>
    <row r="133" spans="1:11">
      <c r="A133" s="25" t="s">
        <v>31</v>
      </c>
      <c r="B133" s="42"/>
      <c r="C133" s="75"/>
      <c r="D133" s="75"/>
      <c r="E133" s="75"/>
      <c r="F133" s="75"/>
      <c r="G133" s="42"/>
      <c r="H133" s="75"/>
      <c r="I133" s="75"/>
      <c r="J133" s="75"/>
      <c r="K133" s="80"/>
    </row>
    <row r="134" spans="1:11">
      <c r="A134" s="20" t="s">
        <v>22</v>
      </c>
      <c r="B134" s="37" t="s">
        <v>32</v>
      </c>
      <c r="C134" s="86"/>
      <c r="D134" s="87"/>
      <c r="E134" s="87"/>
      <c r="F134" s="88"/>
      <c r="G134" s="37"/>
      <c r="H134" s="86"/>
      <c r="I134" s="87"/>
      <c r="J134" s="87"/>
      <c r="K134" s="88"/>
    </row>
    <row r="135" spans="1:11">
      <c r="A135" s="20" t="s">
        <v>23</v>
      </c>
      <c r="B135" s="44" t="s">
        <v>32</v>
      </c>
      <c r="C135" s="86"/>
      <c r="D135" s="87"/>
      <c r="E135" s="87"/>
      <c r="F135" s="88"/>
      <c r="G135" s="44"/>
      <c r="H135" s="86"/>
      <c r="I135" s="87"/>
      <c r="J135" s="87"/>
      <c r="K135" s="88"/>
    </row>
    <row r="136" spans="1:11">
      <c r="A136" s="20" t="s">
        <v>24</v>
      </c>
      <c r="B136" s="44"/>
      <c r="C136" s="86"/>
      <c r="D136" s="87"/>
      <c r="E136" s="87"/>
      <c r="F136" s="88"/>
      <c r="G136" s="44"/>
      <c r="H136" s="86"/>
      <c r="I136" s="87"/>
      <c r="J136" s="87"/>
      <c r="K136" s="88"/>
    </row>
    <row r="137" spans="1:11">
      <c r="A137" s="20" t="s">
        <v>29</v>
      </c>
      <c r="B137" s="44"/>
      <c r="C137" s="86"/>
      <c r="D137" s="87"/>
      <c r="E137" s="87"/>
      <c r="F137" s="88"/>
      <c r="G137" s="44"/>
      <c r="H137" s="86"/>
      <c r="I137" s="87"/>
      <c r="J137" s="87"/>
      <c r="K137" s="88"/>
    </row>
    <row r="138" spans="1:11">
      <c r="A138" s="20" t="s">
        <v>25</v>
      </c>
      <c r="B138" s="44"/>
      <c r="C138" s="86"/>
      <c r="D138" s="87"/>
      <c r="E138" s="87"/>
      <c r="F138" s="88"/>
      <c r="G138" s="44"/>
      <c r="H138" s="86"/>
      <c r="I138" s="87"/>
      <c r="J138" s="87"/>
      <c r="K138" s="88"/>
    </row>
    <row r="139" spans="1:11">
      <c r="A139" s="21" t="s">
        <v>27</v>
      </c>
      <c r="B139" s="37"/>
      <c r="C139" s="86"/>
      <c r="D139" s="87"/>
      <c r="E139" s="87"/>
      <c r="F139" s="88"/>
      <c r="G139" s="37"/>
      <c r="H139" s="86"/>
      <c r="I139" s="87"/>
      <c r="J139" s="87"/>
      <c r="K139" s="88"/>
    </row>
    <row r="140" spans="1:11">
      <c r="A140" s="20" t="s">
        <v>28</v>
      </c>
      <c r="B140" s="12"/>
      <c r="C140" s="86"/>
      <c r="D140" s="87"/>
      <c r="E140" s="87"/>
      <c r="F140" s="88"/>
      <c r="G140" s="12"/>
      <c r="H140" s="86"/>
      <c r="I140" s="87"/>
      <c r="J140" s="87"/>
      <c r="K140" s="88"/>
    </row>
    <row r="141" spans="1:11">
      <c r="A141" s="32" t="s">
        <v>30</v>
      </c>
      <c r="B141" s="12"/>
      <c r="C141" s="86"/>
      <c r="D141" s="87"/>
      <c r="E141" s="87"/>
      <c r="F141" s="88"/>
      <c r="G141" s="12"/>
      <c r="H141" s="86"/>
      <c r="I141" s="87"/>
      <c r="J141" s="87"/>
      <c r="K141" s="88"/>
    </row>
    <row r="142" spans="1:11">
      <c r="A142" s="21"/>
      <c r="B142" s="16"/>
      <c r="C142" s="74"/>
      <c r="D142" s="74"/>
      <c r="E142" s="74"/>
      <c r="F142" s="74"/>
      <c r="G142" s="16"/>
      <c r="H142" s="74"/>
      <c r="I142" s="74"/>
      <c r="J142" s="74"/>
      <c r="K142" s="79"/>
    </row>
    <row r="143" spans="1:11">
      <c r="A143" s="49" t="s">
        <v>26</v>
      </c>
      <c r="B143" s="27"/>
      <c r="C143" s="75"/>
      <c r="D143" s="75"/>
      <c r="E143" s="75"/>
      <c r="F143" s="75"/>
      <c r="G143" s="27"/>
      <c r="H143" s="75"/>
      <c r="I143" s="75"/>
      <c r="J143" s="75"/>
      <c r="K143" s="80"/>
    </row>
    <row r="144" spans="1:11">
      <c r="A144" s="20" t="s">
        <v>14</v>
      </c>
      <c r="B144" s="12"/>
      <c r="C144" s="86"/>
      <c r="D144" s="87"/>
      <c r="E144" s="87"/>
      <c r="F144" s="88"/>
      <c r="G144" s="12"/>
      <c r="H144" s="86"/>
      <c r="I144" s="87"/>
      <c r="J144" s="87"/>
      <c r="K144" s="88"/>
    </row>
    <row r="145" spans="1:11">
      <c r="A145" s="20" t="s">
        <v>15</v>
      </c>
      <c r="B145" s="12"/>
      <c r="C145" s="86"/>
      <c r="D145" s="87"/>
      <c r="E145" s="87"/>
      <c r="F145" s="88"/>
      <c r="G145" s="12"/>
      <c r="H145" s="86"/>
      <c r="I145" s="87"/>
      <c r="J145" s="87"/>
      <c r="K145" s="88"/>
    </row>
    <row r="146" spans="1:11">
      <c r="A146" s="20" t="s">
        <v>16</v>
      </c>
      <c r="B146" s="12"/>
      <c r="C146" s="86"/>
      <c r="D146" s="87"/>
      <c r="E146" s="87"/>
      <c r="F146" s="88"/>
      <c r="G146" s="12"/>
      <c r="H146" s="86"/>
      <c r="I146" s="87"/>
      <c r="J146" s="87"/>
      <c r="K146" s="88"/>
    </row>
    <row r="147" spans="1:11">
      <c r="A147" s="20" t="s">
        <v>17</v>
      </c>
      <c r="B147" s="12"/>
      <c r="C147" s="86"/>
      <c r="D147" s="87"/>
      <c r="E147" s="87"/>
      <c r="F147" s="88"/>
      <c r="G147" s="12"/>
      <c r="H147" s="86"/>
      <c r="I147" s="87"/>
      <c r="J147" s="87"/>
      <c r="K147" s="88"/>
    </row>
    <row r="148" spans="1:11">
      <c r="A148" s="20" t="s">
        <v>18</v>
      </c>
      <c r="B148" s="12"/>
      <c r="C148" s="86"/>
      <c r="D148" s="87"/>
      <c r="E148" s="87"/>
      <c r="F148" s="88"/>
      <c r="G148" s="12"/>
      <c r="H148" s="86"/>
      <c r="I148" s="87"/>
      <c r="J148" s="87"/>
      <c r="K148" s="88"/>
    </row>
    <row r="149" spans="1:11">
      <c r="A149" s="31" t="s">
        <v>20</v>
      </c>
      <c r="B149" s="12"/>
      <c r="C149" s="86"/>
      <c r="D149" s="87"/>
      <c r="E149" s="87"/>
      <c r="F149" s="88"/>
      <c r="G149" s="12"/>
      <c r="H149" s="86"/>
      <c r="I149" s="87"/>
      <c r="J149" s="87"/>
      <c r="K149" s="88"/>
    </row>
    <row r="150" spans="1:11">
      <c r="A150" s="20" t="s">
        <v>21</v>
      </c>
      <c r="B150" s="12"/>
      <c r="C150" s="86"/>
      <c r="D150" s="87"/>
      <c r="E150" s="87"/>
      <c r="F150" s="88"/>
      <c r="G150" s="12"/>
      <c r="H150" s="86"/>
      <c r="I150" s="87"/>
      <c r="J150" s="87"/>
      <c r="K150" s="88"/>
    </row>
    <row r="151" spans="1:11">
      <c r="A151" s="21" t="s">
        <v>19</v>
      </c>
      <c r="B151" s="36"/>
      <c r="C151" s="89"/>
      <c r="D151" s="74"/>
      <c r="E151" s="74"/>
      <c r="F151" s="79"/>
      <c r="G151" s="36"/>
      <c r="H151" s="86"/>
      <c r="I151" s="87"/>
      <c r="J151" s="87"/>
      <c r="K151" s="88"/>
    </row>
    <row r="152" spans="1:11">
      <c r="A152" s="21"/>
      <c r="B152" s="16"/>
      <c r="C152" s="76"/>
      <c r="D152" s="76"/>
      <c r="E152" s="76"/>
      <c r="F152" s="76"/>
      <c r="G152" s="16"/>
      <c r="H152" s="76"/>
      <c r="I152" s="76"/>
      <c r="J152" s="76"/>
      <c r="K152" s="81"/>
    </row>
    <row r="153" spans="1:11">
      <c r="A153" s="25" t="s">
        <v>8</v>
      </c>
      <c r="B153" s="27"/>
      <c r="C153" s="77"/>
      <c r="D153" s="77"/>
      <c r="E153" s="77"/>
      <c r="F153" s="77"/>
      <c r="G153" s="27"/>
      <c r="H153" s="77"/>
      <c r="I153" s="77"/>
      <c r="J153" s="77"/>
      <c r="K153" s="82"/>
    </row>
    <row r="154" spans="1:11">
      <c r="A154" s="57" t="s">
        <v>33</v>
      </c>
      <c r="B154" s="52">
        <f>COUNTIF(B131:B141,"x")</f>
        <v>2</v>
      </c>
      <c r="C154" s="90"/>
      <c r="D154" s="91"/>
      <c r="E154" s="91"/>
      <c r="F154" s="92"/>
      <c r="G154" s="52">
        <f>COUNTIF(G131:G141,"x")</f>
        <v>0</v>
      </c>
      <c r="H154" s="70"/>
      <c r="I154" s="70"/>
      <c r="J154" s="70"/>
      <c r="K154" s="71"/>
    </row>
    <row r="155" spans="1:11">
      <c r="A155" s="57" t="s">
        <v>61</v>
      </c>
      <c r="B155" s="53">
        <f>IF(B154&gt;=1,1,0)</f>
        <v>1</v>
      </c>
      <c r="C155" s="93"/>
      <c r="D155" s="94"/>
      <c r="E155" s="94"/>
      <c r="F155" s="92"/>
      <c r="G155" s="53">
        <f>IF(G154&gt;=1,1,0)</f>
        <v>0</v>
      </c>
      <c r="H155" s="78"/>
      <c r="I155" s="78"/>
      <c r="J155" s="78"/>
      <c r="K155" s="71"/>
    </row>
    <row r="158" spans="1:11" ht="18">
      <c r="A158" s="95" t="s">
        <v>34</v>
      </c>
      <c r="B158" s="7"/>
      <c r="G158" s="17"/>
    </row>
    <row r="159" spans="1:11">
      <c r="A159" s="8" t="s">
        <v>37</v>
      </c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>
      <c r="A160" s="98">
        <v>2.83</v>
      </c>
      <c r="B160" s="12"/>
      <c r="C160" s="10"/>
      <c r="D160" s="10"/>
      <c r="E160" s="10"/>
      <c r="F160" s="11"/>
      <c r="G160" s="12"/>
      <c r="H160" s="10"/>
      <c r="I160" s="10"/>
      <c r="J160" s="10"/>
      <c r="K160" s="11"/>
    </row>
    <row r="161" spans="1:11">
      <c r="A161" s="98">
        <v>3.22</v>
      </c>
      <c r="B161" s="12"/>
      <c r="C161" s="10"/>
      <c r="D161" s="10"/>
      <c r="E161" s="10"/>
      <c r="F161" s="11"/>
      <c r="G161" s="12"/>
      <c r="H161" s="10"/>
      <c r="I161" s="10"/>
      <c r="J161" s="10"/>
      <c r="K161" s="11"/>
    </row>
    <row r="162" spans="1:11">
      <c r="A162" s="98">
        <v>3.61</v>
      </c>
      <c r="B162" s="12"/>
      <c r="C162" s="10"/>
      <c r="D162" s="10"/>
      <c r="E162" s="10"/>
      <c r="F162" s="11"/>
      <c r="G162" s="12"/>
      <c r="H162" s="10"/>
      <c r="I162" s="10"/>
      <c r="J162" s="10"/>
      <c r="K162" s="11"/>
    </row>
    <row r="163" spans="1:11">
      <c r="A163" s="99">
        <v>3.84</v>
      </c>
      <c r="B163" s="65">
        <v>0</v>
      </c>
      <c r="C163" s="66"/>
      <c r="D163" s="66"/>
      <c r="E163" s="66"/>
      <c r="F163" s="67"/>
      <c r="G163" s="96">
        <v>0</v>
      </c>
      <c r="H163" s="66"/>
      <c r="I163" s="66"/>
      <c r="J163" s="66"/>
      <c r="K163" s="67"/>
    </row>
    <row r="164" spans="1:11">
      <c r="A164" s="98">
        <v>4.08</v>
      </c>
      <c r="B164" s="12">
        <v>0</v>
      </c>
      <c r="C164" s="10"/>
      <c r="D164" s="10"/>
      <c r="E164" s="10"/>
      <c r="F164" s="11"/>
      <c r="G164" s="97">
        <v>0</v>
      </c>
      <c r="H164" s="10"/>
      <c r="I164" s="10"/>
      <c r="J164" s="10"/>
      <c r="K164" s="11"/>
    </row>
    <row r="165" spans="1:11">
      <c r="A165" s="98">
        <v>4.3099999999999996</v>
      </c>
      <c r="B165" s="12">
        <v>0</v>
      </c>
      <c r="C165" s="10"/>
      <c r="D165" s="10"/>
      <c r="E165" s="10"/>
      <c r="F165" s="11" t="s">
        <v>32</v>
      </c>
      <c r="G165" s="97">
        <v>0</v>
      </c>
      <c r="H165" s="10"/>
      <c r="I165" s="10"/>
      <c r="J165" s="10"/>
      <c r="K165" s="11"/>
    </row>
    <row r="166" spans="1:11">
      <c r="A166" s="98">
        <v>4.5599999999999996</v>
      </c>
      <c r="B166" s="97">
        <v>0</v>
      </c>
      <c r="C166" s="106">
        <v>0</v>
      </c>
      <c r="D166" s="10"/>
      <c r="E166" s="10" t="s">
        <v>32</v>
      </c>
      <c r="F166" s="11"/>
      <c r="G166" s="97">
        <v>0</v>
      </c>
      <c r="H166" s="10"/>
      <c r="I166" s="10"/>
      <c r="J166" s="10"/>
      <c r="K166" s="11"/>
    </row>
    <row r="167" spans="1:11">
      <c r="A167" s="98">
        <v>4.74</v>
      </c>
      <c r="B167" s="12" t="s">
        <v>32</v>
      </c>
      <c r="C167" s="10"/>
      <c r="D167" s="10" t="s">
        <v>32</v>
      </c>
      <c r="E167" s="10"/>
      <c r="F167" s="11"/>
      <c r="G167" s="97">
        <v>0</v>
      </c>
      <c r="H167" s="10"/>
      <c r="I167" s="10"/>
      <c r="J167" s="10"/>
      <c r="K167" s="11"/>
    </row>
    <row r="168" spans="1:11">
      <c r="A168" s="51" t="s">
        <v>38</v>
      </c>
      <c r="B168" s="105">
        <v>3.18</v>
      </c>
      <c r="C168" s="13"/>
      <c r="D168" s="13"/>
      <c r="E168" s="13"/>
      <c r="F168" s="14"/>
      <c r="G168" s="109">
        <v>8.51</v>
      </c>
      <c r="H168" s="100"/>
      <c r="I168" s="100"/>
      <c r="J168" s="101"/>
      <c r="K168" s="102"/>
    </row>
    <row r="169" spans="1:11">
      <c r="A169" s="30" t="s">
        <v>8</v>
      </c>
      <c r="B169" s="147"/>
      <c r="C169" s="148"/>
      <c r="D169" s="148"/>
      <c r="E169" s="148"/>
      <c r="F169" s="149"/>
      <c r="G169" s="29"/>
      <c r="H169" s="28"/>
      <c r="I169" s="28"/>
      <c r="J169" s="28"/>
      <c r="K169" s="26"/>
    </row>
    <row r="170" spans="1:11">
      <c r="A170" s="7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ht="18">
      <c r="A171" s="95" t="s">
        <v>35</v>
      </c>
      <c r="B171" s="7"/>
      <c r="C171" s="17"/>
      <c r="D171" s="17"/>
      <c r="E171" s="17"/>
      <c r="F171" s="17"/>
      <c r="G171" s="17"/>
      <c r="H171" s="17"/>
      <c r="I171" s="17"/>
      <c r="J171" s="17"/>
      <c r="K171" s="17"/>
    </row>
    <row r="172" spans="1:11" ht="15.75" thickBot="1">
      <c r="A172" s="7" t="s">
        <v>37</v>
      </c>
      <c r="B172" s="18">
        <v>1</v>
      </c>
      <c r="C172" s="18">
        <v>2</v>
      </c>
      <c r="D172" s="18">
        <v>3</v>
      </c>
      <c r="E172" s="18">
        <v>4</v>
      </c>
      <c r="F172" s="18">
        <v>5</v>
      </c>
      <c r="G172" s="18">
        <v>1</v>
      </c>
      <c r="H172" s="18">
        <v>2</v>
      </c>
      <c r="I172" s="18">
        <v>3</v>
      </c>
      <c r="J172" s="18">
        <v>4</v>
      </c>
      <c r="K172" s="18">
        <v>5</v>
      </c>
    </row>
    <row r="173" spans="1:11">
      <c r="A173" s="59" t="s">
        <v>11</v>
      </c>
      <c r="B173" s="60" t="s">
        <v>32</v>
      </c>
      <c r="C173" s="61" t="s">
        <v>32</v>
      </c>
      <c r="D173" s="61" t="s">
        <v>32</v>
      </c>
      <c r="E173" s="61"/>
      <c r="F173" s="62"/>
      <c r="G173" s="60" t="s">
        <v>32</v>
      </c>
      <c r="H173" s="61" t="s">
        <v>32</v>
      </c>
      <c r="I173" s="61" t="s">
        <v>32</v>
      </c>
      <c r="J173" s="61" t="s">
        <v>32</v>
      </c>
      <c r="K173" s="62" t="s">
        <v>32</v>
      </c>
    </row>
    <row r="174" spans="1:11">
      <c r="A174" s="35"/>
      <c r="B174" s="40"/>
      <c r="C174" s="41"/>
      <c r="D174" s="41"/>
      <c r="E174" s="41"/>
      <c r="F174" s="41"/>
      <c r="G174" s="40"/>
      <c r="H174" s="41"/>
      <c r="I174" s="41"/>
      <c r="J174" s="41"/>
      <c r="K174" s="47"/>
    </row>
    <row r="175" spans="1:11">
      <c r="A175" s="25" t="s">
        <v>31</v>
      </c>
      <c r="B175" s="42"/>
      <c r="C175" s="43"/>
      <c r="D175" s="43"/>
      <c r="E175" s="43"/>
      <c r="F175" s="43"/>
      <c r="G175" s="42"/>
      <c r="H175" s="43"/>
      <c r="I175" s="43"/>
      <c r="J175" s="43"/>
      <c r="K175" s="48"/>
    </row>
    <row r="176" spans="1:11">
      <c r="A176" s="20" t="s">
        <v>22</v>
      </c>
      <c r="B176" s="37"/>
      <c r="C176" s="38"/>
      <c r="D176" s="38"/>
      <c r="E176" s="38" t="s">
        <v>32</v>
      </c>
      <c r="F176" s="39"/>
      <c r="G176" s="37"/>
      <c r="H176" s="38"/>
      <c r="I176" s="38"/>
      <c r="J176" s="38"/>
      <c r="K176" s="39"/>
    </row>
    <row r="177" spans="1:11">
      <c r="A177" s="20" t="s">
        <v>23</v>
      </c>
      <c r="B177" s="44"/>
      <c r="C177" s="38"/>
      <c r="D177" s="38"/>
      <c r="E177" s="38" t="s">
        <v>32</v>
      </c>
      <c r="F177" s="39" t="s">
        <v>32</v>
      </c>
      <c r="G177" s="44"/>
      <c r="H177" s="38"/>
      <c r="I177" s="38"/>
      <c r="J177" s="38"/>
      <c r="K177" s="39"/>
    </row>
    <row r="178" spans="1:11">
      <c r="A178" s="20" t="s">
        <v>24</v>
      </c>
      <c r="B178" s="44"/>
      <c r="C178" s="38"/>
      <c r="D178" s="38"/>
      <c r="E178" s="38"/>
      <c r="F178" s="39"/>
      <c r="G178" s="44"/>
      <c r="H178" s="38"/>
      <c r="I178" s="38"/>
      <c r="J178" s="38"/>
      <c r="K178" s="39"/>
    </row>
    <row r="179" spans="1:11">
      <c r="A179" s="20" t="s">
        <v>29</v>
      </c>
      <c r="B179" s="44"/>
      <c r="C179" s="38"/>
      <c r="D179" s="38"/>
      <c r="E179" s="38"/>
      <c r="F179" s="39"/>
      <c r="G179" s="44"/>
      <c r="H179" s="38"/>
      <c r="I179" s="38"/>
      <c r="J179" s="38"/>
      <c r="K179" s="39"/>
    </row>
    <row r="180" spans="1:11">
      <c r="A180" s="20" t="s">
        <v>25</v>
      </c>
      <c r="B180" s="44"/>
      <c r="C180" s="38"/>
      <c r="D180" s="38"/>
      <c r="E180" s="38"/>
      <c r="F180" s="39"/>
      <c r="G180" s="44"/>
      <c r="H180" s="38"/>
      <c r="I180" s="38"/>
      <c r="J180" s="38"/>
      <c r="K180" s="39"/>
    </row>
    <row r="181" spans="1:11">
      <c r="A181" s="21" t="s">
        <v>27</v>
      </c>
      <c r="B181" s="37"/>
      <c r="C181" s="38"/>
      <c r="D181" s="38"/>
      <c r="E181" s="38"/>
      <c r="F181" s="39"/>
      <c r="G181" s="37"/>
      <c r="H181" s="38"/>
      <c r="I181" s="38"/>
      <c r="J181" s="38"/>
      <c r="K181" s="39"/>
    </row>
    <row r="182" spans="1:11">
      <c r="A182" s="20" t="s">
        <v>28</v>
      </c>
      <c r="B182" s="12"/>
      <c r="C182" s="38"/>
      <c r="D182" s="38"/>
      <c r="E182" s="38"/>
      <c r="F182" s="39"/>
      <c r="G182" s="12"/>
      <c r="H182" s="38"/>
      <c r="I182" s="38"/>
      <c r="J182" s="38"/>
      <c r="K182" s="39"/>
    </row>
    <row r="183" spans="1:11">
      <c r="A183" s="32" t="s">
        <v>30</v>
      </c>
      <c r="B183" s="12"/>
      <c r="C183" s="38"/>
      <c r="D183" s="38"/>
      <c r="E183" s="38"/>
      <c r="F183" s="39"/>
      <c r="G183" s="12"/>
      <c r="H183" s="38"/>
      <c r="I183" s="38"/>
      <c r="J183" s="38"/>
      <c r="K183" s="39"/>
    </row>
    <row r="184" spans="1:11">
      <c r="A184" s="21"/>
      <c r="B184" s="16"/>
      <c r="C184" s="41"/>
      <c r="D184" s="41"/>
      <c r="E184" s="41"/>
      <c r="F184" s="41"/>
      <c r="G184" s="16"/>
      <c r="H184" s="41"/>
      <c r="I184" s="41"/>
      <c r="J184" s="41"/>
      <c r="K184" s="47"/>
    </row>
    <row r="185" spans="1:11">
      <c r="A185" s="49" t="s">
        <v>26</v>
      </c>
      <c r="B185" s="27"/>
      <c r="C185" s="43"/>
      <c r="D185" s="43"/>
      <c r="E185" s="43"/>
      <c r="F185" s="43"/>
      <c r="G185" s="27"/>
      <c r="H185" s="43"/>
      <c r="I185" s="43"/>
      <c r="J185" s="43"/>
      <c r="K185" s="48"/>
    </row>
    <row r="186" spans="1:11">
      <c r="A186" s="20" t="s">
        <v>14</v>
      </c>
      <c r="B186" s="12"/>
      <c r="C186" s="38"/>
      <c r="D186" s="38"/>
      <c r="E186" s="38"/>
      <c r="F186" s="39"/>
      <c r="G186" s="12"/>
      <c r="H186" s="38"/>
      <c r="I186" s="38"/>
      <c r="J186" s="38"/>
      <c r="K186" s="39"/>
    </row>
    <row r="187" spans="1:11">
      <c r="A187" s="20" t="s">
        <v>15</v>
      </c>
      <c r="B187" s="12"/>
      <c r="C187" s="38"/>
      <c r="D187" s="38"/>
      <c r="E187" s="38"/>
      <c r="F187" s="39"/>
      <c r="G187" s="12"/>
      <c r="H187" s="38"/>
      <c r="I187" s="38"/>
      <c r="J187" s="38"/>
      <c r="K187" s="39"/>
    </row>
    <row r="188" spans="1:11">
      <c r="A188" s="20" t="s">
        <v>16</v>
      </c>
      <c r="B188" s="12"/>
      <c r="C188" s="38"/>
      <c r="D188" s="38"/>
      <c r="E188" s="38"/>
      <c r="F188" s="39"/>
      <c r="G188" s="12"/>
      <c r="H188" s="38"/>
      <c r="I188" s="38"/>
      <c r="J188" s="38"/>
      <c r="K188" s="39"/>
    </row>
    <row r="189" spans="1:11">
      <c r="A189" s="20" t="s">
        <v>17</v>
      </c>
      <c r="B189" s="12"/>
      <c r="C189" s="38"/>
      <c r="D189" s="38"/>
      <c r="E189" s="38"/>
      <c r="F189" s="39"/>
      <c r="G189" s="12"/>
      <c r="H189" s="38"/>
      <c r="I189" s="38"/>
      <c r="J189" s="38"/>
      <c r="K189" s="39"/>
    </row>
    <row r="190" spans="1:11">
      <c r="A190" s="20" t="s">
        <v>18</v>
      </c>
      <c r="B190" s="12"/>
      <c r="C190" s="38"/>
      <c r="D190" s="38"/>
      <c r="E190" s="38"/>
      <c r="F190" s="39"/>
      <c r="G190" s="12"/>
      <c r="H190" s="38"/>
      <c r="I190" s="38"/>
      <c r="J190" s="38"/>
      <c r="K190" s="39"/>
    </row>
    <row r="191" spans="1:11">
      <c r="A191" s="31" t="s">
        <v>20</v>
      </c>
      <c r="B191" s="12"/>
      <c r="C191" s="38"/>
      <c r="D191" s="38"/>
      <c r="E191" s="38"/>
      <c r="F191" s="39"/>
      <c r="G191" s="12"/>
      <c r="H191" s="38"/>
      <c r="I191" s="38"/>
      <c r="J191" s="38"/>
      <c r="K191" s="39"/>
    </row>
    <row r="192" spans="1:11">
      <c r="A192" s="20" t="s">
        <v>21</v>
      </c>
      <c r="B192" s="12"/>
      <c r="C192" s="38"/>
      <c r="D192" s="38"/>
      <c r="E192" s="38"/>
      <c r="F192" s="39"/>
      <c r="G192" s="12"/>
      <c r="H192" s="38"/>
      <c r="I192" s="38"/>
      <c r="J192" s="38"/>
      <c r="K192" s="39"/>
    </row>
    <row r="193" spans="1:11">
      <c r="A193" s="21" t="s">
        <v>19</v>
      </c>
      <c r="B193" s="36"/>
      <c r="C193" s="45"/>
      <c r="D193" s="45"/>
      <c r="E193" s="45"/>
      <c r="F193" s="46"/>
      <c r="G193" s="36"/>
      <c r="H193" s="45"/>
      <c r="I193" s="45"/>
      <c r="J193" s="45"/>
      <c r="K193" s="46"/>
    </row>
    <row r="194" spans="1:11">
      <c r="A194" s="21"/>
      <c r="B194" s="16"/>
      <c r="C194" s="15"/>
      <c r="D194" s="15"/>
      <c r="E194" s="15"/>
      <c r="F194" s="15"/>
      <c r="G194" s="16"/>
      <c r="H194" s="15"/>
      <c r="I194" s="15"/>
      <c r="J194" s="15"/>
      <c r="K194" s="22"/>
    </row>
    <row r="195" spans="1:11">
      <c r="A195" s="25" t="s">
        <v>8</v>
      </c>
      <c r="B195" s="27"/>
      <c r="C195" s="8"/>
      <c r="D195" s="8"/>
      <c r="E195" s="8"/>
      <c r="F195" s="8"/>
      <c r="G195" s="27"/>
      <c r="H195" s="8"/>
      <c r="I195" s="8"/>
      <c r="J195" s="8"/>
      <c r="K195" s="33"/>
    </row>
    <row r="196" spans="1:11">
      <c r="A196" s="68" t="s">
        <v>33</v>
      </c>
      <c r="B196" s="69">
        <f>COUNTIF(B176:B183,"x")</f>
        <v>0</v>
      </c>
      <c r="C196" s="69">
        <f t="shared" ref="C196:K196" si="4">COUNTIF(C176:C183,"x")</f>
        <v>0</v>
      </c>
      <c r="D196" s="69">
        <f t="shared" si="4"/>
        <v>0</v>
      </c>
      <c r="E196" s="69">
        <f t="shared" si="4"/>
        <v>2</v>
      </c>
      <c r="F196" s="69">
        <f t="shared" si="4"/>
        <v>1</v>
      </c>
      <c r="G196" s="69">
        <f t="shared" si="4"/>
        <v>0</v>
      </c>
      <c r="H196" s="69">
        <f t="shared" si="4"/>
        <v>0</v>
      </c>
      <c r="I196" s="69">
        <f t="shared" si="4"/>
        <v>0</v>
      </c>
      <c r="J196" s="69">
        <f t="shared" si="4"/>
        <v>0</v>
      </c>
      <c r="K196" s="69">
        <f t="shared" si="4"/>
        <v>0</v>
      </c>
    </row>
    <row r="197" spans="1:11">
      <c r="A197" s="57" t="s">
        <v>61</v>
      </c>
      <c r="B197" s="53">
        <f>IF(F197&gt;=1,1,0)</f>
        <v>1</v>
      </c>
      <c r="C197" s="19"/>
      <c r="D197" s="19"/>
      <c r="E197" s="19"/>
      <c r="F197" s="72">
        <f>COUNTIF(B196:F196,"&gt;=1")</f>
        <v>2</v>
      </c>
      <c r="G197" s="53">
        <f>IF(K197&gt;=1,1,0)</f>
        <v>0</v>
      </c>
      <c r="H197" s="19"/>
      <c r="I197" s="19"/>
      <c r="J197" s="19"/>
      <c r="K197" s="113">
        <f>COUNTIF(G196:K196,"&gt;=1")</f>
        <v>0</v>
      </c>
    </row>
    <row r="198" spans="1:11" ht="15.75" thickBot="1">
      <c r="A198" s="58" t="s">
        <v>60</v>
      </c>
      <c r="B198" s="54">
        <f>(F197/5)*100</f>
        <v>40</v>
      </c>
      <c r="C198" s="55"/>
      <c r="D198" s="55"/>
      <c r="E198" s="55"/>
      <c r="F198" s="56"/>
      <c r="G198" s="54">
        <f>(K197/5)*100</f>
        <v>0</v>
      </c>
      <c r="H198" s="55"/>
      <c r="I198" s="55"/>
      <c r="J198" s="55"/>
      <c r="K198" s="56"/>
    </row>
    <row r="199" spans="1:11">
      <c r="A199" s="4"/>
      <c r="B199" s="103"/>
      <c r="C199" s="7"/>
      <c r="D199" s="7"/>
      <c r="E199" s="7"/>
      <c r="F199" s="7"/>
      <c r="G199" s="103"/>
      <c r="H199" s="7"/>
      <c r="I199" s="7"/>
      <c r="J199" s="7"/>
      <c r="K199" s="7"/>
    </row>
    <row r="200" spans="1:11" ht="18">
      <c r="A200" s="95" t="s">
        <v>36</v>
      </c>
      <c r="B200" s="103"/>
      <c r="C200" s="7"/>
      <c r="D200" s="7"/>
      <c r="E200" s="7"/>
      <c r="F200" s="7"/>
      <c r="G200" s="103"/>
      <c r="H200" s="7"/>
      <c r="I200" s="7"/>
      <c r="J200" s="7"/>
      <c r="K200" s="7"/>
    </row>
    <row r="201" spans="1:11" s="24" customFormat="1" ht="15.75" thickBot="1">
      <c r="A201" s="7" t="s">
        <v>37</v>
      </c>
      <c r="B201" s="34"/>
      <c r="G201" s="34"/>
    </row>
    <row r="202" spans="1:11">
      <c r="A202" s="59" t="s">
        <v>11</v>
      </c>
      <c r="B202" s="60"/>
      <c r="C202" s="83"/>
      <c r="D202" s="84"/>
      <c r="E202" s="84"/>
      <c r="F202" s="85"/>
      <c r="G202" s="60"/>
      <c r="H202" s="83"/>
      <c r="I202" s="84"/>
      <c r="J202" s="84"/>
      <c r="K202" s="85"/>
    </row>
    <row r="203" spans="1:11">
      <c r="A203" s="35"/>
      <c r="B203" s="40"/>
      <c r="C203" s="74"/>
      <c r="D203" s="74"/>
      <c r="E203" s="74"/>
      <c r="F203" s="74"/>
      <c r="G203" s="40"/>
      <c r="H203" s="74"/>
      <c r="I203" s="74"/>
      <c r="J203" s="74"/>
      <c r="K203" s="79"/>
    </row>
    <row r="204" spans="1:11">
      <c r="A204" s="25" t="s">
        <v>31</v>
      </c>
      <c r="B204" s="42"/>
      <c r="C204" s="75"/>
      <c r="D204" s="75"/>
      <c r="E204" s="75"/>
      <c r="F204" s="75"/>
      <c r="G204" s="42"/>
      <c r="H204" s="75"/>
      <c r="I204" s="75"/>
      <c r="J204" s="75"/>
      <c r="K204" s="80"/>
    </row>
    <row r="205" spans="1:11">
      <c r="A205" s="20" t="s">
        <v>22</v>
      </c>
      <c r="B205" s="37" t="s">
        <v>32</v>
      </c>
      <c r="C205" s="86"/>
      <c r="D205" s="87"/>
      <c r="E205" s="87"/>
      <c r="F205" s="88"/>
      <c r="G205" s="37"/>
      <c r="H205" s="86"/>
      <c r="I205" s="87"/>
      <c r="J205" s="87"/>
      <c r="K205" s="88"/>
    </row>
    <row r="206" spans="1:11">
      <c r="A206" s="20" t="s">
        <v>23</v>
      </c>
      <c r="B206" s="44" t="s">
        <v>32</v>
      </c>
      <c r="C206" s="86"/>
      <c r="D206" s="87"/>
      <c r="E206" s="87"/>
      <c r="F206" s="88"/>
      <c r="G206" s="44"/>
      <c r="H206" s="86"/>
      <c r="I206" s="87"/>
      <c r="J206" s="87"/>
      <c r="K206" s="88"/>
    </row>
    <row r="207" spans="1:11">
      <c r="A207" s="20" t="s">
        <v>24</v>
      </c>
      <c r="B207" s="44"/>
      <c r="C207" s="86"/>
      <c r="D207" s="87"/>
      <c r="E207" s="87"/>
      <c r="F207" s="88"/>
      <c r="G207" s="44"/>
      <c r="H207" s="86"/>
      <c r="I207" s="87"/>
      <c r="J207" s="87"/>
      <c r="K207" s="88"/>
    </row>
    <row r="208" spans="1:11">
      <c r="A208" s="20" t="s">
        <v>29</v>
      </c>
      <c r="B208" s="44"/>
      <c r="C208" s="86"/>
      <c r="D208" s="87"/>
      <c r="E208" s="87"/>
      <c r="F208" s="88"/>
      <c r="G208" s="44"/>
      <c r="H208" s="86"/>
      <c r="I208" s="87"/>
      <c r="J208" s="87"/>
      <c r="K208" s="88"/>
    </row>
    <row r="209" spans="1:11">
      <c r="A209" s="20" t="s">
        <v>25</v>
      </c>
      <c r="B209" s="44"/>
      <c r="C209" s="86"/>
      <c r="D209" s="87"/>
      <c r="E209" s="87"/>
      <c r="F209" s="88"/>
      <c r="G209" s="44"/>
      <c r="H209" s="86"/>
      <c r="I209" s="87"/>
      <c r="J209" s="87"/>
      <c r="K209" s="88"/>
    </row>
    <row r="210" spans="1:11">
      <c r="A210" s="21" t="s">
        <v>27</v>
      </c>
      <c r="B210" s="37"/>
      <c r="C210" s="86"/>
      <c r="D210" s="87"/>
      <c r="E210" s="87"/>
      <c r="F210" s="88"/>
      <c r="G210" s="37"/>
      <c r="H210" s="86"/>
      <c r="I210" s="87"/>
      <c r="J210" s="87"/>
      <c r="K210" s="88"/>
    </row>
    <row r="211" spans="1:11">
      <c r="A211" s="20" t="s">
        <v>28</v>
      </c>
      <c r="B211" s="12"/>
      <c r="C211" s="86"/>
      <c r="D211" s="87"/>
      <c r="E211" s="87"/>
      <c r="F211" s="88"/>
      <c r="G211" s="12"/>
      <c r="H211" s="86"/>
      <c r="I211" s="87"/>
      <c r="J211" s="87"/>
      <c r="K211" s="88"/>
    </row>
    <row r="212" spans="1:11">
      <c r="A212" s="32" t="s">
        <v>30</v>
      </c>
      <c r="B212" s="12"/>
      <c r="C212" s="86"/>
      <c r="D212" s="87"/>
      <c r="E212" s="87"/>
      <c r="F212" s="88"/>
      <c r="G212" s="12"/>
      <c r="H212" s="86"/>
      <c r="I212" s="87"/>
      <c r="J212" s="87"/>
      <c r="K212" s="88"/>
    </row>
    <row r="213" spans="1:11">
      <c r="A213" s="21"/>
      <c r="B213" s="16"/>
      <c r="C213" s="74"/>
      <c r="D213" s="74"/>
      <c r="E213" s="74"/>
      <c r="F213" s="74"/>
      <c r="G213" s="16"/>
      <c r="H213" s="74"/>
      <c r="I213" s="74"/>
      <c r="J213" s="74"/>
      <c r="K213" s="79"/>
    </row>
    <row r="214" spans="1:11">
      <c r="A214" s="49" t="s">
        <v>26</v>
      </c>
      <c r="B214" s="27"/>
      <c r="C214" s="75"/>
      <c r="D214" s="75"/>
      <c r="E214" s="75"/>
      <c r="F214" s="75"/>
      <c r="G214" s="27"/>
      <c r="H214" s="75"/>
      <c r="I214" s="75"/>
      <c r="J214" s="75"/>
      <c r="K214" s="80"/>
    </row>
    <row r="215" spans="1:11">
      <c r="A215" s="20" t="s">
        <v>14</v>
      </c>
      <c r="B215" s="12"/>
      <c r="C215" s="86"/>
      <c r="D215" s="87"/>
      <c r="E215" s="87"/>
      <c r="F215" s="88"/>
      <c r="G215" s="12" t="s">
        <v>32</v>
      </c>
      <c r="H215" s="86"/>
      <c r="I215" s="87"/>
      <c r="J215" s="87"/>
      <c r="K215" s="88"/>
    </row>
    <row r="216" spans="1:11">
      <c r="A216" s="20" t="s">
        <v>15</v>
      </c>
      <c r="B216" s="12"/>
      <c r="C216" s="86"/>
      <c r="D216" s="87"/>
      <c r="E216" s="87"/>
      <c r="F216" s="88"/>
      <c r="G216" s="12"/>
      <c r="H216" s="86"/>
      <c r="I216" s="87"/>
      <c r="J216" s="87"/>
      <c r="K216" s="88"/>
    </row>
    <row r="217" spans="1:11">
      <c r="A217" s="20" t="s">
        <v>16</v>
      </c>
      <c r="B217" s="12"/>
      <c r="C217" s="86"/>
      <c r="D217" s="87"/>
      <c r="E217" s="87"/>
      <c r="F217" s="88"/>
      <c r="G217" s="12"/>
      <c r="H217" s="86"/>
      <c r="I217" s="87"/>
      <c r="J217" s="87"/>
      <c r="K217" s="88"/>
    </row>
    <row r="218" spans="1:11">
      <c r="A218" s="20" t="s">
        <v>17</v>
      </c>
      <c r="B218" s="12"/>
      <c r="C218" s="86"/>
      <c r="D218" s="87"/>
      <c r="E218" s="87"/>
      <c r="F218" s="88"/>
      <c r="G218" s="12"/>
      <c r="H218" s="86"/>
      <c r="I218" s="87"/>
      <c r="J218" s="87"/>
      <c r="K218" s="88"/>
    </row>
    <row r="219" spans="1:11">
      <c r="A219" s="20" t="s">
        <v>18</v>
      </c>
      <c r="B219" s="12"/>
      <c r="C219" s="86"/>
      <c r="D219" s="87"/>
      <c r="E219" s="87"/>
      <c r="F219" s="88"/>
      <c r="G219" s="12"/>
      <c r="H219" s="86"/>
      <c r="I219" s="87"/>
      <c r="J219" s="87"/>
      <c r="K219" s="88"/>
    </row>
    <row r="220" spans="1:11">
      <c r="A220" s="31" t="s">
        <v>20</v>
      </c>
      <c r="B220" s="12"/>
      <c r="C220" s="86"/>
      <c r="D220" s="87"/>
      <c r="E220" s="87"/>
      <c r="F220" s="88"/>
      <c r="G220" s="12"/>
      <c r="H220" s="86"/>
      <c r="I220" s="87"/>
      <c r="J220" s="87"/>
      <c r="K220" s="88"/>
    </row>
    <row r="221" spans="1:11">
      <c r="A221" s="20" t="s">
        <v>21</v>
      </c>
      <c r="B221" s="12"/>
      <c r="C221" s="86"/>
      <c r="D221" s="87"/>
      <c r="E221" s="87"/>
      <c r="F221" s="88"/>
      <c r="G221" s="12"/>
      <c r="H221" s="86"/>
      <c r="I221" s="87"/>
      <c r="J221" s="87"/>
      <c r="K221" s="88"/>
    </row>
    <row r="222" spans="1:11">
      <c r="A222" s="21" t="s">
        <v>19</v>
      </c>
      <c r="B222" s="36"/>
      <c r="C222" s="89"/>
      <c r="D222" s="74"/>
      <c r="E222" s="74"/>
      <c r="F222" s="79"/>
      <c r="G222" s="36"/>
      <c r="H222" s="86"/>
      <c r="I222" s="87"/>
      <c r="J222" s="87"/>
      <c r="K222" s="88"/>
    </row>
    <row r="223" spans="1:11">
      <c r="A223" s="21"/>
      <c r="B223" s="16"/>
      <c r="C223" s="76"/>
      <c r="D223" s="76"/>
      <c r="E223" s="76"/>
      <c r="F223" s="76"/>
      <c r="G223" s="16"/>
      <c r="H223" s="76"/>
      <c r="I223" s="76"/>
      <c r="J223" s="76"/>
      <c r="K223" s="81"/>
    </row>
    <row r="224" spans="1:11">
      <c r="A224" s="25" t="s">
        <v>8</v>
      </c>
      <c r="B224" s="27"/>
      <c r="C224" s="77"/>
      <c r="D224" s="77"/>
      <c r="E224" s="77"/>
      <c r="F224" s="77"/>
      <c r="G224" s="27"/>
      <c r="H224" s="77"/>
      <c r="I224" s="77"/>
      <c r="J224" s="77"/>
      <c r="K224" s="82"/>
    </row>
    <row r="225" spans="1:11">
      <c r="A225" s="57" t="s">
        <v>33</v>
      </c>
      <c r="B225" s="52">
        <f>COUNTIF(B205:B212,"x")</f>
        <v>2</v>
      </c>
      <c r="C225" s="90"/>
      <c r="D225" s="91"/>
      <c r="E225" s="91"/>
      <c r="F225" s="92"/>
      <c r="G225" s="52">
        <f>COUNTIF(G205:G212,"x")</f>
        <v>0</v>
      </c>
      <c r="H225" s="70"/>
      <c r="I225" s="70"/>
      <c r="J225" s="70"/>
      <c r="K225" s="71"/>
    </row>
    <row r="226" spans="1:11">
      <c r="A226" s="57" t="s">
        <v>61</v>
      </c>
      <c r="B226" s="53">
        <f>IF(B225&gt;=1,1,0)</f>
        <v>1</v>
      </c>
      <c r="C226" s="93"/>
      <c r="D226" s="94"/>
      <c r="E226" s="94"/>
      <c r="F226" s="92"/>
      <c r="G226" s="53">
        <f>IF(G225&gt;=1,1,0)</f>
        <v>0</v>
      </c>
      <c r="H226" s="78"/>
      <c r="I226" s="78"/>
      <c r="J226" s="78"/>
      <c r="K226" s="71"/>
    </row>
    <row r="228" spans="1:11">
      <c r="A228" t="s">
        <v>58</v>
      </c>
    </row>
    <row r="229" spans="1:11">
      <c r="A229" t="s">
        <v>326</v>
      </c>
    </row>
  </sheetData>
  <mergeCells count="17">
    <mergeCell ref="B4:F4"/>
    <mergeCell ref="G4:K4"/>
    <mergeCell ref="B19:F19"/>
    <mergeCell ref="G19:K19"/>
    <mergeCell ref="B6:F6"/>
    <mergeCell ref="G6:K6"/>
    <mergeCell ref="B31:F31"/>
    <mergeCell ref="G31:K31"/>
    <mergeCell ref="B169:F169"/>
    <mergeCell ref="B5:F5"/>
    <mergeCell ref="G5:K5"/>
    <mergeCell ref="B1:F1"/>
    <mergeCell ref="G1:K1"/>
    <mergeCell ref="B2:F2"/>
    <mergeCell ref="G2:K2"/>
    <mergeCell ref="B3:F3"/>
    <mergeCell ref="G3:K3"/>
  </mergeCells>
  <pageMargins left="0.7" right="0.7" top="0.75" bottom="0.75" header="0.3" footer="0.3"/>
  <pageSetup paperSize="9" scale="66" orientation="portrait" r:id="rId1"/>
  <rowBreaks count="3" manualBreakCount="3">
    <brk id="32" max="10" man="1"/>
    <brk id="95" max="10" man="1"/>
    <brk id="15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T3"/>
  <sheetViews>
    <sheetView workbookViewId="0">
      <selection activeCell="A2" sqref="A2"/>
    </sheetView>
  </sheetViews>
  <sheetFormatPr defaultRowHeight="15"/>
  <cols>
    <col min="1" max="1" width="9.5703125" bestFit="1" customWidth="1"/>
    <col min="2" max="2" width="14.7109375" bestFit="1" customWidth="1"/>
    <col min="3" max="3" width="22" bestFit="1" customWidth="1"/>
    <col min="5" max="6" width="8.7109375" bestFit="1" customWidth="1"/>
    <col min="7" max="7" width="12.28515625" bestFit="1" customWidth="1"/>
    <col min="8" max="8" width="14.7109375" bestFit="1" customWidth="1"/>
    <col min="9" max="10" width="10.42578125" bestFit="1" customWidth="1"/>
    <col min="11" max="11" width="14.140625" bestFit="1" customWidth="1"/>
    <col min="12" max="12" width="16.42578125" bestFit="1" customWidth="1"/>
    <col min="13" max="14" width="9.42578125" bestFit="1" customWidth="1"/>
    <col min="15" max="15" width="13.140625" bestFit="1" customWidth="1"/>
    <col min="16" max="16" width="15.42578125" bestFit="1" customWidth="1"/>
    <col min="18" max="18" width="11.28515625" bestFit="1" customWidth="1"/>
    <col min="19" max="19" width="13.140625" bestFit="1" customWidth="1"/>
    <col min="20" max="20" width="12" bestFit="1" customWidth="1"/>
  </cols>
  <sheetData>
    <row r="1" spans="1:20">
      <c r="A1" s="112" t="s">
        <v>39</v>
      </c>
      <c r="B1" s="112" t="s">
        <v>41</v>
      </c>
      <c r="C1" s="112" t="s">
        <v>40</v>
      </c>
      <c r="D1" s="112" t="s">
        <v>62</v>
      </c>
      <c r="E1" s="112" t="s">
        <v>42</v>
      </c>
      <c r="F1" s="112" t="s">
        <v>43</v>
      </c>
      <c r="G1" s="112" t="s">
        <v>44</v>
      </c>
      <c r="H1" s="112" t="s">
        <v>45</v>
      </c>
      <c r="I1" s="112" t="s">
        <v>46</v>
      </c>
      <c r="J1" s="112" t="s">
        <v>47</v>
      </c>
      <c r="K1" s="112" t="s">
        <v>48</v>
      </c>
      <c r="L1" s="112" t="s">
        <v>49</v>
      </c>
      <c r="M1" s="112" t="s">
        <v>50</v>
      </c>
      <c r="N1" s="112" t="s">
        <v>51</v>
      </c>
      <c r="O1" s="112" t="s">
        <v>52</v>
      </c>
      <c r="P1" s="112" t="s">
        <v>53</v>
      </c>
      <c r="Q1" s="112"/>
      <c r="R1" s="112" t="s">
        <v>54</v>
      </c>
      <c r="S1" s="112" t="s">
        <v>55</v>
      </c>
      <c r="T1" s="112" t="s">
        <v>56</v>
      </c>
    </row>
    <row r="2" spans="1:20">
      <c r="A2">
        <f>'Raw data'!$B$1</f>
        <v>100</v>
      </c>
      <c r="B2">
        <f>'Raw data'!$B$4</f>
        <v>31</v>
      </c>
      <c r="C2" t="str">
        <f>'Raw data'!$B$5</f>
        <v>Insert after de-blinding</v>
      </c>
      <c r="D2" t="str">
        <f>'Raw data'!$B$6</f>
        <v>Insert after de-blinding</v>
      </c>
      <c r="E2" s="104">
        <f>'Raw data'!$B$18</f>
        <v>1.18</v>
      </c>
      <c r="F2" s="104">
        <f>'Raw data'!$B$30</f>
        <v>8.9939999999999998</v>
      </c>
      <c r="G2" s="104">
        <f>AVERAGE(E2:F2)</f>
        <v>5.0869999999999997</v>
      </c>
      <c r="H2" s="104">
        <f>E2-F2</f>
        <v>-7.8140000000000001</v>
      </c>
      <c r="I2">
        <f>'Raw data'!$B$62</f>
        <v>1</v>
      </c>
      <c r="J2">
        <f>'Raw data'!$B$93</f>
        <v>1</v>
      </c>
      <c r="K2">
        <f>AVERAGE(I2:J2)</f>
        <v>1</v>
      </c>
      <c r="L2">
        <f>I2-J2</f>
        <v>0</v>
      </c>
      <c r="M2">
        <f>'Raw data'!$B$125</f>
        <v>0</v>
      </c>
      <c r="N2">
        <f>'Raw data'!$B$155</f>
        <v>1</v>
      </c>
      <c r="O2">
        <f>AVERAGE(M2:N2)</f>
        <v>0.5</v>
      </c>
      <c r="P2">
        <f>M2-N2</f>
        <v>-1</v>
      </c>
      <c r="R2" s="104">
        <f>'Raw data'!$B$168</f>
        <v>3.18</v>
      </c>
      <c r="S2">
        <f>'Raw data'!$B$197</f>
        <v>1</v>
      </c>
      <c r="T2">
        <f>'Raw data'!$B$226</f>
        <v>1</v>
      </c>
    </row>
    <row r="3" spans="1:20">
      <c r="A3">
        <f>'Raw data'!$G$1</f>
        <v>101</v>
      </c>
      <c r="B3">
        <f>'Raw data'!$G$4</f>
        <v>31</v>
      </c>
      <c r="C3" t="str">
        <f>'Raw data'!$G$5</f>
        <v>Insert after de-blinding</v>
      </c>
      <c r="D3" t="str">
        <f>'Raw data'!$G$6</f>
        <v>Insert after de-blinding</v>
      </c>
      <c r="E3" s="104">
        <f>'Raw data'!$G$18</f>
        <v>28.84</v>
      </c>
      <c r="F3" s="104">
        <f>'Raw data'!$G$30</f>
        <v>28.84</v>
      </c>
      <c r="G3" s="104">
        <f>AVERAGE(E3:F3)</f>
        <v>28.84</v>
      </c>
      <c r="H3" s="104">
        <f>E3-F3</f>
        <v>0</v>
      </c>
      <c r="I3">
        <f>'Raw data'!$G$62</f>
        <v>0</v>
      </c>
      <c r="J3">
        <f>'Raw data'!$G$93</f>
        <v>0</v>
      </c>
      <c r="K3">
        <f>AVERAGE(I3:J3)</f>
        <v>0</v>
      </c>
      <c r="L3">
        <f>I3-J3</f>
        <v>0</v>
      </c>
      <c r="M3" s="111">
        <f>'Raw data'!$G$125</f>
        <v>0</v>
      </c>
      <c r="N3" s="111">
        <f>'Raw data'!$G$155</f>
        <v>0</v>
      </c>
      <c r="O3">
        <f>AVERAGE(M3:N3)</f>
        <v>0</v>
      </c>
      <c r="P3">
        <f>M3-N3</f>
        <v>0</v>
      </c>
      <c r="R3" s="104">
        <f>'Raw data'!$G$168</f>
        <v>8.51</v>
      </c>
      <c r="S3">
        <f>'Raw data'!$G$197</f>
        <v>0</v>
      </c>
      <c r="T3">
        <f>'Raw data'!$G$226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74"/>
  <sheetViews>
    <sheetView workbookViewId="0">
      <selection activeCell="A11" sqref="A11"/>
    </sheetView>
  </sheetViews>
  <sheetFormatPr defaultRowHeight="15"/>
  <cols>
    <col min="1" max="1" width="28.85546875" style="139" customWidth="1"/>
    <col min="2" max="2" width="12" style="125" bestFit="1" customWidth="1"/>
    <col min="3" max="4" width="9.140625" style="125"/>
    <col min="5" max="5" width="14.42578125" style="125" bestFit="1" customWidth="1"/>
    <col min="6" max="6" width="9.140625" style="135"/>
    <col min="7" max="7" width="13.5703125" style="125" bestFit="1" customWidth="1"/>
    <col min="8" max="256" width="9.140625" style="125"/>
    <col min="257" max="257" width="28.85546875" style="125" customWidth="1"/>
    <col min="258" max="258" width="12" style="125" bestFit="1" customWidth="1"/>
    <col min="259" max="260" width="9.140625" style="125"/>
    <col min="261" max="261" width="14.42578125" style="125" bestFit="1" customWidth="1"/>
    <col min="262" max="262" width="9.140625" style="125"/>
    <col min="263" max="263" width="13.5703125" style="125" bestFit="1" customWidth="1"/>
    <col min="264" max="512" width="9.140625" style="125"/>
    <col min="513" max="513" width="28.85546875" style="125" customWidth="1"/>
    <col min="514" max="514" width="12" style="125" bestFit="1" customWidth="1"/>
    <col min="515" max="516" width="9.140625" style="125"/>
    <col min="517" max="517" width="14.42578125" style="125" bestFit="1" customWidth="1"/>
    <col min="518" max="518" width="9.140625" style="125"/>
    <col min="519" max="519" width="13.5703125" style="125" bestFit="1" customWidth="1"/>
    <col min="520" max="768" width="9.140625" style="125"/>
    <col min="769" max="769" width="28.85546875" style="125" customWidth="1"/>
    <col min="770" max="770" width="12" style="125" bestFit="1" customWidth="1"/>
    <col min="771" max="772" width="9.140625" style="125"/>
    <col min="773" max="773" width="14.42578125" style="125" bestFit="1" customWidth="1"/>
    <col min="774" max="774" width="9.140625" style="125"/>
    <col min="775" max="775" width="13.5703125" style="125" bestFit="1" customWidth="1"/>
    <col min="776" max="1024" width="9.140625" style="125"/>
    <col min="1025" max="1025" width="28.85546875" style="125" customWidth="1"/>
    <col min="1026" max="1026" width="12" style="125" bestFit="1" customWidth="1"/>
    <col min="1027" max="1028" width="9.140625" style="125"/>
    <col min="1029" max="1029" width="14.42578125" style="125" bestFit="1" customWidth="1"/>
    <col min="1030" max="1030" width="9.140625" style="125"/>
    <col min="1031" max="1031" width="13.5703125" style="125" bestFit="1" customWidth="1"/>
    <col min="1032" max="1280" width="9.140625" style="125"/>
    <col min="1281" max="1281" width="28.85546875" style="125" customWidth="1"/>
    <col min="1282" max="1282" width="12" style="125" bestFit="1" customWidth="1"/>
    <col min="1283" max="1284" width="9.140625" style="125"/>
    <col min="1285" max="1285" width="14.42578125" style="125" bestFit="1" customWidth="1"/>
    <col min="1286" max="1286" width="9.140625" style="125"/>
    <col min="1287" max="1287" width="13.5703125" style="125" bestFit="1" customWidth="1"/>
    <col min="1288" max="1536" width="9.140625" style="125"/>
    <col min="1537" max="1537" width="28.85546875" style="125" customWidth="1"/>
    <col min="1538" max="1538" width="12" style="125" bestFit="1" customWidth="1"/>
    <col min="1539" max="1540" width="9.140625" style="125"/>
    <col min="1541" max="1541" width="14.42578125" style="125" bestFit="1" customWidth="1"/>
    <col min="1542" max="1542" width="9.140625" style="125"/>
    <col min="1543" max="1543" width="13.5703125" style="125" bestFit="1" customWidth="1"/>
    <col min="1544" max="1792" width="9.140625" style="125"/>
    <col min="1793" max="1793" width="28.85546875" style="125" customWidth="1"/>
    <col min="1794" max="1794" width="12" style="125" bestFit="1" customWidth="1"/>
    <col min="1795" max="1796" width="9.140625" style="125"/>
    <col min="1797" max="1797" width="14.42578125" style="125" bestFit="1" customWidth="1"/>
    <col min="1798" max="1798" width="9.140625" style="125"/>
    <col min="1799" max="1799" width="13.5703125" style="125" bestFit="1" customWidth="1"/>
    <col min="1800" max="2048" width="9.140625" style="125"/>
    <col min="2049" max="2049" width="28.85546875" style="125" customWidth="1"/>
    <col min="2050" max="2050" width="12" style="125" bestFit="1" customWidth="1"/>
    <col min="2051" max="2052" width="9.140625" style="125"/>
    <col min="2053" max="2053" width="14.42578125" style="125" bestFit="1" customWidth="1"/>
    <col min="2054" max="2054" width="9.140625" style="125"/>
    <col min="2055" max="2055" width="13.5703125" style="125" bestFit="1" customWidth="1"/>
    <col min="2056" max="2304" width="9.140625" style="125"/>
    <col min="2305" max="2305" width="28.85546875" style="125" customWidth="1"/>
    <col min="2306" max="2306" width="12" style="125" bestFit="1" customWidth="1"/>
    <col min="2307" max="2308" width="9.140625" style="125"/>
    <col min="2309" max="2309" width="14.42578125" style="125" bestFit="1" customWidth="1"/>
    <col min="2310" max="2310" width="9.140625" style="125"/>
    <col min="2311" max="2311" width="13.5703125" style="125" bestFit="1" customWidth="1"/>
    <col min="2312" max="2560" width="9.140625" style="125"/>
    <col min="2561" max="2561" width="28.85546875" style="125" customWidth="1"/>
    <col min="2562" max="2562" width="12" style="125" bestFit="1" customWidth="1"/>
    <col min="2563" max="2564" width="9.140625" style="125"/>
    <col min="2565" max="2565" width="14.42578125" style="125" bestFit="1" customWidth="1"/>
    <col min="2566" max="2566" width="9.140625" style="125"/>
    <col min="2567" max="2567" width="13.5703125" style="125" bestFit="1" customWidth="1"/>
    <col min="2568" max="2816" width="9.140625" style="125"/>
    <col min="2817" max="2817" width="28.85546875" style="125" customWidth="1"/>
    <col min="2818" max="2818" width="12" style="125" bestFit="1" customWidth="1"/>
    <col min="2819" max="2820" width="9.140625" style="125"/>
    <col min="2821" max="2821" width="14.42578125" style="125" bestFit="1" customWidth="1"/>
    <col min="2822" max="2822" width="9.140625" style="125"/>
    <col min="2823" max="2823" width="13.5703125" style="125" bestFit="1" customWidth="1"/>
    <col min="2824" max="3072" width="9.140625" style="125"/>
    <col min="3073" max="3073" width="28.85546875" style="125" customWidth="1"/>
    <col min="3074" max="3074" width="12" style="125" bestFit="1" customWidth="1"/>
    <col min="3075" max="3076" width="9.140625" style="125"/>
    <col min="3077" max="3077" width="14.42578125" style="125" bestFit="1" customWidth="1"/>
    <col min="3078" max="3078" width="9.140625" style="125"/>
    <col min="3079" max="3079" width="13.5703125" style="125" bestFit="1" customWidth="1"/>
    <col min="3080" max="3328" width="9.140625" style="125"/>
    <col min="3329" max="3329" width="28.85546875" style="125" customWidth="1"/>
    <col min="3330" max="3330" width="12" style="125" bestFit="1" customWidth="1"/>
    <col min="3331" max="3332" width="9.140625" style="125"/>
    <col min="3333" max="3333" width="14.42578125" style="125" bestFit="1" customWidth="1"/>
    <col min="3334" max="3334" width="9.140625" style="125"/>
    <col min="3335" max="3335" width="13.5703125" style="125" bestFit="1" customWidth="1"/>
    <col min="3336" max="3584" width="9.140625" style="125"/>
    <col min="3585" max="3585" width="28.85546875" style="125" customWidth="1"/>
    <col min="3586" max="3586" width="12" style="125" bestFit="1" customWidth="1"/>
    <col min="3587" max="3588" width="9.140625" style="125"/>
    <col min="3589" max="3589" width="14.42578125" style="125" bestFit="1" customWidth="1"/>
    <col min="3590" max="3590" width="9.140625" style="125"/>
    <col min="3591" max="3591" width="13.5703125" style="125" bestFit="1" customWidth="1"/>
    <col min="3592" max="3840" width="9.140625" style="125"/>
    <col min="3841" max="3841" width="28.85546875" style="125" customWidth="1"/>
    <col min="3842" max="3842" width="12" style="125" bestFit="1" customWidth="1"/>
    <col min="3843" max="3844" width="9.140625" style="125"/>
    <col min="3845" max="3845" width="14.42578125" style="125" bestFit="1" customWidth="1"/>
    <col min="3846" max="3846" width="9.140625" style="125"/>
    <col min="3847" max="3847" width="13.5703125" style="125" bestFit="1" customWidth="1"/>
    <col min="3848" max="4096" width="9.140625" style="125"/>
    <col min="4097" max="4097" width="28.85546875" style="125" customWidth="1"/>
    <col min="4098" max="4098" width="12" style="125" bestFit="1" customWidth="1"/>
    <col min="4099" max="4100" width="9.140625" style="125"/>
    <col min="4101" max="4101" width="14.42578125" style="125" bestFit="1" customWidth="1"/>
    <col min="4102" max="4102" width="9.140625" style="125"/>
    <col min="4103" max="4103" width="13.5703125" style="125" bestFit="1" customWidth="1"/>
    <col min="4104" max="4352" width="9.140625" style="125"/>
    <col min="4353" max="4353" width="28.85546875" style="125" customWidth="1"/>
    <col min="4354" max="4354" width="12" style="125" bestFit="1" customWidth="1"/>
    <col min="4355" max="4356" width="9.140625" style="125"/>
    <col min="4357" max="4357" width="14.42578125" style="125" bestFit="1" customWidth="1"/>
    <col min="4358" max="4358" width="9.140625" style="125"/>
    <col min="4359" max="4359" width="13.5703125" style="125" bestFit="1" customWidth="1"/>
    <col min="4360" max="4608" width="9.140625" style="125"/>
    <col min="4609" max="4609" width="28.85546875" style="125" customWidth="1"/>
    <col min="4610" max="4610" width="12" style="125" bestFit="1" customWidth="1"/>
    <col min="4611" max="4612" width="9.140625" style="125"/>
    <col min="4613" max="4613" width="14.42578125" style="125" bestFit="1" customWidth="1"/>
    <col min="4614" max="4614" width="9.140625" style="125"/>
    <col min="4615" max="4615" width="13.5703125" style="125" bestFit="1" customWidth="1"/>
    <col min="4616" max="4864" width="9.140625" style="125"/>
    <col min="4865" max="4865" width="28.85546875" style="125" customWidth="1"/>
    <col min="4866" max="4866" width="12" style="125" bestFit="1" customWidth="1"/>
    <col min="4867" max="4868" width="9.140625" style="125"/>
    <col min="4869" max="4869" width="14.42578125" style="125" bestFit="1" customWidth="1"/>
    <col min="4870" max="4870" width="9.140625" style="125"/>
    <col min="4871" max="4871" width="13.5703125" style="125" bestFit="1" customWidth="1"/>
    <col min="4872" max="5120" width="9.140625" style="125"/>
    <col min="5121" max="5121" width="28.85546875" style="125" customWidth="1"/>
    <col min="5122" max="5122" width="12" style="125" bestFit="1" customWidth="1"/>
    <col min="5123" max="5124" width="9.140625" style="125"/>
    <col min="5125" max="5125" width="14.42578125" style="125" bestFit="1" customWidth="1"/>
    <col min="5126" max="5126" width="9.140625" style="125"/>
    <col min="5127" max="5127" width="13.5703125" style="125" bestFit="1" customWidth="1"/>
    <col min="5128" max="5376" width="9.140625" style="125"/>
    <col min="5377" max="5377" width="28.85546875" style="125" customWidth="1"/>
    <col min="5378" max="5378" width="12" style="125" bestFit="1" customWidth="1"/>
    <col min="5379" max="5380" width="9.140625" style="125"/>
    <col min="5381" max="5381" width="14.42578125" style="125" bestFit="1" customWidth="1"/>
    <col min="5382" max="5382" width="9.140625" style="125"/>
    <col min="5383" max="5383" width="13.5703125" style="125" bestFit="1" customWidth="1"/>
    <col min="5384" max="5632" width="9.140625" style="125"/>
    <col min="5633" max="5633" width="28.85546875" style="125" customWidth="1"/>
    <col min="5634" max="5634" width="12" style="125" bestFit="1" customWidth="1"/>
    <col min="5635" max="5636" width="9.140625" style="125"/>
    <col min="5637" max="5637" width="14.42578125" style="125" bestFit="1" customWidth="1"/>
    <col min="5638" max="5638" width="9.140625" style="125"/>
    <col min="5639" max="5639" width="13.5703125" style="125" bestFit="1" customWidth="1"/>
    <col min="5640" max="5888" width="9.140625" style="125"/>
    <col min="5889" max="5889" width="28.85546875" style="125" customWidth="1"/>
    <col min="5890" max="5890" width="12" style="125" bestFit="1" customWidth="1"/>
    <col min="5891" max="5892" width="9.140625" style="125"/>
    <col min="5893" max="5893" width="14.42578125" style="125" bestFit="1" customWidth="1"/>
    <col min="5894" max="5894" width="9.140625" style="125"/>
    <col min="5895" max="5895" width="13.5703125" style="125" bestFit="1" customWidth="1"/>
    <col min="5896" max="6144" width="9.140625" style="125"/>
    <col min="6145" max="6145" width="28.85546875" style="125" customWidth="1"/>
    <col min="6146" max="6146" width="12" style="125" bestFit="1" customWidth="1"/>
    <col min="6147" max="6148" width="9.140625" style="125"/>
    <col min="6149" max="6149" width="14.42578125" style="125" bestFit="1" customWidth="1"/>
    <col min="6150" max="6150" width="9.140625" style="125"/>
    <col min="6151" max="6151" width="13.5703125" style="125" bestFit="1" customWidth="1"/>
    <col min="6152" max="6400" width="9.140625" style="125"/>
    <col min="6401" max="6401" width="28.85546875" style="125" customWidth="1"/>
    <col min="6402" max="6402" width="12" style="125" bestFit="1" customWidth="1"/>
    <col min="6403" max="6404" width="9.140625" style="125"/>
    <col min="6405" max="6405" width="14.42578125" style="125" bestFit="1" customWidth="1"/>
    <col min="6406" max="6406" width="9.140625" style="125"/>
    <col min="6407" max="6407" width="13.5703125" style="125" bestFit="1" customWidth="1"/>
    <col min="6408" max="6656" width="9.140625" style="125"/>
    <col min="6657" max="6657" width="28.85546875" style="125" customWidth="1"/>
    <col min="6658" max="6658" width="12" style="125" bestFit="1" customWidth="1"/>
    <col min="6659" max="6660" width="9.140625" style="125"/>
    <col min="6661" max="6661" width="14.42578125" style="125" bestFit="1" customWidth="1"/>
    <col min="6662" max="6662" width="9.140625" style="125"/>
    <col min="6663" max="6663" width="13.5703125" style="125" bestFit="1" customWidth="1"/>
    <col min="6664" max="6912" width="9.140625" style="125"/>
    <col min="6913" max="6913" width="28.85546875" style="125" customWidth="1"/>
    <col min="6914" max="6914" width="12" style="125" bestFit="1" customWidth="1"/>
    <col min="6915" max="6916" width="9.140625" style="125"/>
    <col min="6917" max="6917" width="14.42578125" style="125" bestFit="1" customWidth="1"/>
    <col min="6918" max="6918" width="9.140625" style="125"/>
    <col min="6919" max="6919" width="13.5703125" style="125" bestFit="1" customWidth="1"/>
    <col min="6920" max="7168" width="9.140625" style="125"/>
    <col min="7169" max="7169" width="28.85546875" style="125" customWidth="1"/>
    <col min="7170" max="7170" width="12" style="125" bestFit="1" customWidth="1"/>
    <col min="7171" max="7172" width="9.140625" style="125"/>
    <col min="7173" max="7173" width="14.42578125" style="125" bestFit="1" customWidth="1"/>
    <col min="7174" max="7174" width="9.140625" style="125"/>
    <col min="7175" max="7175" width="13.5703125" style="125" bestFit="1" customWidth="1"/>
    <col min="7176" max="7424" width="9.140625" style="125"/>
    <col min="7425" max="7425" width="28.85546875" style="125" customWidth="1"/>
    <col min="7426" max="7426" width="12" style="125" bestFit="1" customWidth="1"/>
    <col min="7427" max="7428" width="9.140625" style="125"/>
    <col min="7429" max="7429" width="14.42578125" style="125" bestFit="1" customWidth="1"/>
    <col min="7430" max="7430" width="9.140625" style="125"/>
    <col min="7431" max="7431" width="13.5703125" style="125" bestFit="1" customWidth="1"/>
    <col min="7432" max="7680" width="9.140625" style="125"/>
    <col min="7681" max="7681" width="28.85546875" style="125" customWidth="1"/>
    <col min="7682" max="7682" width="12" style="125" bestFit="1" customWidth="1"/>
    <col min="7683" max="7684" width="9.140625" style="125"/>
    <col min="7685" max="7685" width="14.42578125" style="125" bestFit="1" customWidth="1"/>
    <col min="7686" max="7686" width="9.140625" style="125"/>
    <col min="7687" max="7687" width="13.5703125" style="125" bestFit="1" customWidth="1"/>
    <col min="7688" max="7936" width="9.140625" style="125"/>
    <col min="7937" max="7937" width="28.85546875" style="125" customWidth="1"/>
    <col min="7938" max="7938" width="12" style="125" bestFit="1" customWidth="1"/>
    <col min="7939" max="7940" width="9.140625" style="125"/>
    <col min="7941" max="7941" width="14.42578125" style="125" bestFit="1" customWidth="1"/>
    <col min="7942" max="7942" width="9.140625" style="125"/>
    <col min="7943" max="7943" width="13.5703125" style="125" bestFit="1" customWidth="1"/>
    <col min="7944" max="8192" width="9.140625" style="125"/>
    <col min="8193" max="8193" width="28.85546875" style="125" customWidth="1"/>
    <col min="8194" max="8194" width="12" style="125" bestFit="1" customWidth="1"/>
    <col min="8195" max="8196" width="9.140625" style="125"/>
    <col min="8197" max="8197" width="14.42578125" style="125" bestFit="1" customWidth="1"/>
    <col min="8198" max="8198" width="9.140625" style="125"/>
    <col min="8199" max="8199" width="13.5703125" style="125" bestFit="1" customWidth="1"/>
    <col min="8200" max="8448" width="9.140625" style="125"/>
    <col min="8449" max="8449" width="28.85546875" style="125" customWidth="1"/>
    <col min="8450" max="8450" width="12" style="125" bestFit="1" customWidth="1"/>
    <col min="8451" max="8452" width="9.140625" style="125"/>
    <col min="8453" max="8453" width="14.42578125" style="125" bestFit="1" customWidth="1"/>
    <col min="8454" max="8454" width="9.140625" style="125"/>
    <col min="8455" max="8455" width="13.5703125" style="125" bestFit="1" customWidth="1"/>
    <col min="8456" max="8704" width="9.140625" style="125"/>
    <col min="8705" max="8705" width="28.85546875" style="125" customWidth="1"/>
    <col min="8706" max="8706" width="12" style="125" bestFit="1" customWidth="1"/>
    <col min="8707" max="8708" width="9.140625" style="125"/>
    <col min="8709" max="8709" width="14.42578125" style="125" bestFit="1" customWidth="1"/>
    <col min="8710" max="8710" width="9.140625" style="125"/>
    <col min="8711" max="8711" width="13.5703125" style="125" bestFit="1" customWidth="1"/>
    <col min="8712" max="8960" width="9.140625" style="125"/>
    <col min="8961" max="8961" width="28.85546875" style="125" customWidth="1"/>
    <col min="8962" max="8962" width="12" style="125" bestFit="1" customWidth="1"/>
    <col min="8963" max="8964" width="9.140625" style="125"/>
    <col min="8965" max="8965" width="14.42578125" style="125" bestFit="1" customWidth="1"/>
    <col min="8966" max="8966" width="9.140625" style="125"/>
    <col min="8967" max="8967" width="13.5703125" style="125" bestFit="1" customWidth="1"/>
    <col min="8968" max="9216" width="9.140625" style="125"/>
    <col min="9217" max="9217" width="28.85546875" style="125" customWidth="1"/>
    <col min="9218" max="9218" width="12" style="125" bestFit="1" customWidth="1"/>
    <col min="9219" max="9220" width="9.140625" style="125"/>
    <col min="9221" max="9221" width="14.42578125" style="125" bestFit="1" customWidth="1"/>
    <col min="9222" max="9222" width="9.140625" style="125"/>
    <col min="9223" max="9223" width="13.5703125" style="125" bestFit="1" customWidth="1"/>
    <col min="9224" max="9472" width="9.140625" style="125"/>
    <col min="9473" max="9473" width="28.85546875" style="125" customWidth="1"/>
    <col min="9474" max="9474" width="12" style="125" bestFit="1" customWidth="1"/>
    <col min="9475" max="9476" width="9.140625" style="125"/>
    <col min="9477" max="9477" width="14.42578125" style="125" bestFit="1" customWidth="1"/>
    <col min="9478" max="9478" width="9.140625" style="125"/>
    <col min="9479" max="9479" width="13.5703125" style="125" bestFit="1" customWidth="1"/>
    <col min="9480" max="9728" width="9.140625" style="125"/>
    <col min="9729" max="9729" width="28.85546875" style="125" customWidth="1"/>
    <col min="9730" max="9730" width="12" style="125" bestFit="1" customWidth="1"/>
    <col min="9731" max="9732" width="9.140625" style="125"/>
    <col min="9733" max="9733" width="14.42578125" style="125" bestFit="1" customWidth="1"/>
    <col min="9734" max="9734" width="9.140625" style="125"/>
    <col min="9735" max="9735" width="13.5703125" style="125" bestFit="1" customWidth="1"/>
    <col min="9736" max="9984" width="9.140625" style="125"/>
    <col min="9985" max="9985" width="28.85546875" style="125" customWidth="1"/>
    <col min="9986" max="9986" width="12" style="125" bestFit="1" customWidth="1"/>
    <col min="9987" max="9988" width="9.140625" style="125"/>
    <col min="9989" max="9989" width="14.42578125" style="125" bestFit="1" customWidth="1"/>
    <col min="9990" max="9990" width="9.140625" style="125"/>
    <col min="9991" max="9991" width="13.5703125" style="125" bestFit="1" customWidth="1"/>
    <col min="9992" max="10240" width="9.140625" style="125"/>
    <col min="10241" max="10241" width="28.85546875" style="125" customWidth="1"/>
    <col min="10242" max="10242" width="12" style="125" bestFit="1" customWidth="1"/>
    <col min="10243" max="10244" width="9.140625" style="125"/>
    <col min="10245" max="10245" width="14.42578125" style="125" bestFit="1" customWidth="1"/>
    <col min="10246" max="10246" width="9.140625" style="125"/>
    <col min="10247" max="10247" width="13.5703125" style="125" bestFit="1" customWidth="1"/>
    <col min="10248" max="10496" width="9.140625" style="125"/>
    <col min="10497" max="10497" width="28.85546875" style="125" customWidth="1"/>
    <col min="10498" max="10498" width="12" style="125" bestFit="1" customWidth="1"/>
    <col min="10499" max="10500" width="9.140625" style="125"/>
    <col min="10501" max="10501" width="14.42578125" style="125" bestFit="1" customWidth="1"/>
    <col min="10502" max="10502" width="9.140625" style="125"/>
    <col min="10503" max="10503" width="13.5703125" style="125" bestFit="1" customWidth="1"/>
    <col min="10504" max="10752" width="9.140625" style="125"/>
    <col min="10753" max="10753" width="28.85546875" style="125" customWidth="1"/>
    <col min="10754" max="10754" width="12" style="125" bestFit="1" customWidth="1"/>
    <col min="10755" max="10756" width="9.140625" style="125"/>
    <col min="10757" max="10757" width="14.42578125" style="125" bestFit="1" customWidth="1"/>
    <col min="10758" max="10758" width="9.140625" style="125"/>
    <col min="10759" max="10759" width="13.5703125" style="125" bestFit="1" customWidth="1"/>
    <col min="10760" max="11008" width="9.140625" style="125"/>
    <col min="11009" max="11009" width="28.85546875" style="125" customWidth="1"/>
    <col min="11010" max="11010" width="12" style="125" bestFit="1" customWidth="1"/>
    <col min="11011" max="11012" width="9.140625" style="125"/>
    <col min="11013" max="11013" width="14.42578125" style="125" bestFit="1" customWidth="1"/>
    <col min="11014" max="11014" width="9.140625" style="125"/>
    <col min="11015" max="11015" width="13.5703125" style="125" bestFit="1" customWidth="1"/>
    <col min="11016" max="11264" width="9.140625" style="125"/>
    <col min="11265" max="11265" width="28.85546875" style="125" customWidth="1"/>
    <col min="11266" max="11266" width="12" style="125" bestFit="1" customWidth="1"/>
    <col min="11267" max="11268" width="9.140625" style="125"/>
    <col min="11269" max="11269" width="14.42578125" style="125" bestFit="1" customWidth="1"/>
    <col min="11270" max="11270" width="9.140625" style="125"/>
    <col min="11271" max="11271" width="13.5703125" style="125" bestFit="1" customWidth="1"/>
    <col min="11272" max="11520" width="9.140625" style="125"/>
    <col min="11521" max="11521" width="28.85546875" style="125" customWidth="1"/>
    <col min="11522" max="11522" width="12" style="125" bestFit="1" customWidth="1"/>
    <col min="11523" max="11524" width="9.140625" style="125"/>
    <col min="11525" max="11525" width="14.42578125" style="125" bestFit="1" customWidth="1"/>
    <col min="11526" max="11526" width="9.140625" style="125"/>
    <col min="11527" max="11527" width="13.5703125" style="125" bestFit="1" customWidth="1"/>
    <col min="11528" max="11776" width="9.140625" style="125"/>
    <col min="11777" max="11777" width="28.85546875" style="125" customWidth="1"/>
    <col min="11778" max="11778" width="12" style="125" bestFit="1" customWidth="1"/>
    <col min="11779" max="11780" width="9.140625" style="125"/>
    <col min="11781" max="11781" width="14.42578125" style="125" bestFit="1" customWidth="1"/>
    <col min="11782" max="11782" width="9.140625" style="125"/>
    <col min="11783" max="11783" width="13.5703125" style="125" bestFit="1" customWidth="1"/>
    <col min="11784" max="12032" width="9.140625" style="125"/>
    <col min="12033" max="12033" width="28.85546875" style="125" customWidth="1"/>
    <col min="12034" max="12034" width="12" style="125" bestFit="1" customWidth="1"/>
    <col min="12035" max="12036" width="9.140625" style="125"/>
    <col min="12037" max="12037" width="14.42578125" style="125" bestFit="1" customWidth="1"/>
    <col min="12038" max="12038" width="9.140625" style="125"/>
    <col min="12039" max="12039" width="13.5703125" style="125" bestFit="1" customWidth="1"/>
    <col min="12040" max="12288" width="9.140625" style="125"/>
    <col min="12289" max="12289" width="28.85546875" style="125" customWidth="1"/>
    <col min="12290" max="12290" width="12" style="125" bestFit="1" customWidth="1"/>
    <col min="12291" max="12292" width="9.140625" style="125"/>
    <col min="12293" max="12293" width="14.42578125" style="125" bestFit="1" customWidth="1"/>
    <col min="12294" max="12294" width="9.140625" style="125"/>
    <col min="12295" max="12295" width="13.5703125" style="125" bestFit="1" customWidth="1"/>
    <col min="12296" max="12544" width="9.140625" style="125"/>
    <col min="12545" max="12545" width="28.85546875" style="125" customWidth="1"/>
    <col min="12546" max="12546" width="12" style="125" bestFit="1" customWidth="1"/>
    <col min="12547" max="12548" width="9.140625" style="125"/>
    <col min="12549" max="12549" width="14.42578125" style="125" bestFit="1" customWidth="1"/>
    <col min="12550" max="12550" width="9.140625" style="125"/>
    <col min="12551" max="12551" width="13.5703125" style="125" bestFit="1" customWidth="1"/>
    <col min="12552" max="12800" width="9.140625" style="125"/>
    <col min="12801" max="12801" width="28.85546875" style="125" customWidth="1"/>
    <col min="12802" max="12802" width="12" style="125" bestFit="1" customWidth="1"/>
    <col min="12803" max="12804" width="9.140625" style="125"/>
    <col min="12805" max="12805" width="14.42578125" style="125" bestFit="1" customWidth="1"/>
    <col min="12806" max="12806" width="9.140625" style="125"/>
    <col min="12807" max="12807" width="13.5703125" style="125" bestFit="1" customWidth="1"/>
    <col min="12808" max="13056" width="9.140625" style="125"/>
    <col min="13057" max="13057" width="28.85546875" style="125" customWidth="1"/>
    <col min="13058" max="13058" width="12" style="125" bestFit="1" customWidth="1"/>
    <col min="13059" max="13060" width="9.140625" style="125"/>
    <col min="13061" max="13061" width="14.42578125" style="125" bestFit="1" customWidth="1"/>
    <col min="13062" max="13062" width="9.140625" style="125"/>
    <col min="13063" max="13063" width="13.5703125" style="125" bestFit="1" customWidth="1"/>
    <col min="13064" max="13312" width="9.140625" style="125"/>
    <col min="13313" max="13313" width="28.85546875" style="125" customWidth="1"/>
    <col min="13314" max="13314" width="12" style="125" bestFit="1" customWidth="1"/>
    <col min="13315" max="13316" width="9.140625" style="125"/>
    <col min="13317" max="13317" width="14.42578125" style="125" bestFit="1" customWidth="1"/>
    <col min="13318" max="13318" width="9.140625" style="125"/>
    <col min="13319" max="13319" width="13.5703125" style="125" bestFit="1" customWidth="1"/>
    <col min="13320" max="13568" width="9.140625" style="125"/>
    <col min="13569" max="13569" width="28.85546875" style="125" customWidth="1"/>
    <col min="13570" max="13570" width="12" style="125" bestFit="1" customWidth="1"/>
    <col min="13571" max="13572" width="9.140625" style="125"/>
    <col min="13573" max="13573" width="14.42578125" style="125" bestFit="1" customWidth="1"/>
    <col min="13574" max="13574" width="9.140625" style="125"/>
    <col min="13575" max="13575" width="13.5703125" style="125" bestFit="1" customWidth="1"/>
    <col min="13576" max="13824" width="9.140625" style="125"/>
    <col min="13825" max="13825" width="28.85546875" style="125" customWidth="1"/>
    <col min="13826" max="13826" width="12" style="125" bestFit="1" customWidth="1"/>
    <col min="13827" max="13828" width="9.140625" style="125"/>
    <col min="13829" max="13829" width="14.42578125" style="125" bestFit="1" customWidth="1"/>
    <col min="13830" max="13830" width="9.140625" style="125"/>
    <col min="13831" max="13831" width="13.5703125" style="125" bestFit="1" customWidth="1"/>
    <col min="13832" max="14080" width="9.140625" style="125"/>
    <col min="14081" max="14081" width="28.85546875" style="125" customWidth="1"/>
    <col min="14082" max="14082" width="12" style="125" bestFit="1" customWidth="1"/>
    <col min="14083" max="14084" width="9.140625" style="125"/>
    <col min="14085" max="14085" width="14.42578125" style="125" bestFit="1" customWidth="1"/>
    <col min="14086" max="14086" width="9.140625" style="125"/>
    <col min="14087" max="14087" width="13.5703125" style="125" bestFit="1" customWidth="1"/>
    <col min="14088" max="14336" width="9.140625" style="125"/>
    <col min="14337" max="14337" width="28.85546875" style="125" customWidth="1"/>
    <col min="14338" max="14338" width="12" style="125" bestFit="1" customWidth="1"/>
    <col min="14339" max="14340" width="9.140625" style="125"/>
    <col min="14341" max="14341" width="14.42578125" style="125" bestFit="1" customWidth="1"/>
    <col min="14342" max="14342" width="9.140625" style="125"/>
    <col min="14343" max="14343" width="13.5703125" style="125" bestFit="1" customWidth="1"/>
    <col min="14344" max="14592" width="9.140625" style="125"/>
    <col min="14593" max="14593" width="28.85546875" style="125" customWidth="1"/>
    <col min="14594" max="14594" width="12" style="125" bestFit="1" customWidth="1"/>
    <col min="14595" max="14596" width="9.140625" style="125"/>
    <col min="14597" max="14597" width="14.42578125" style="125" bestFit="1" customWidth="1"/>
    <col min="14598" max="14598" width="9.140625" style="125"/>
    <col min="14599" max="14599" width="13.5703125" style="125" bestFit="1" customWidth="1"/>
    <col min="14600" max="14848" width="9.140625" style="125"/>
    <col min="14849" max="14849" width="28.85546875" style="125" customWidth="1"/>
    <col min="14850" max="14850" width="12" style="125" bestFit="1" customWidth="1"/>
    <col min="14851" max="14852" width="9.140625" style="125"/>
    <col min="14853" max="14853" width="14.42578125" style="125" bestFit="1" customWidth="1"/>
    <col min="14854" max="14854" width="9.140625" style="125"/>
    <col min="14855" max="14855" width="13.5703125" style="125" bestFit="1" customWidth="1"/>
    <col min="14856" max="15104" width="9.140625" style="125"/>
    <col min="15105" max="15105" width="28.85546875" style="125" customWidth="1"/>
    <col min="15106" max="15106" width="12" style="125" bestFit="1" customWidth="1"/>
    <col min="15107" max="15108" width="9.140625" style="125"/>
    <col min="15109" max="15109" width="14.42578125" style="125" bestFit="1" customWidth="1"/>
    <col min="15110" max="15110" width="9.140625" style="125"/>
    <col min="15111" max="15111" width="13.5703125" style="125" bestFit="1" customWidth="1"/>
    <col min="15112" max="15360" width="9.140625" style="125"/>
    <col min="15361" max="15361" width="28.85546875" style="125" customWidth="1"/>
    <col min="15362" max="15362" width="12" style="125" bestFit="1" customWidth="1"/>
    <col min="15363" max="15364" width="9.140625" style="125"/>
    <col min="15365" max="15365" width="14.42578125" style="125" bestFit="1" customWidth="1"/>
    <col min="15366" max="15366" width="9.140625" style="125"/>
    <col min="15367" max="15367" width="13.5703125" style="125" bestFit="1" customWidth="1"/>
    <col min="15368" max="15616" width="9.140625" style="125"/>
    <col min="15617" max="15617" width="28.85546875" style="125" customWidth="1"/>
    <col min="15618" max="15618" width="12" style="125" bestFit="1" customWidth="1"/>
    <col min="15619" max="15620" width="9.140625" style="125"/>
    <col min="15621" max="15621" width="14.42578125" style="125" bestFit="1" customWidth="1"/>
    <col min="15622" max="15622" width="9.140625" style="125"/>
    <col min="15623" max="15623" width="13.5703125" style="125" bestFit="1" customWidth="1"/>
    <col min="15624" max="15872" width="9.140625" style="125"/>
    <col min="15873" max="15873" width="28.85546875" style="125" customWidth="1"/>
    <col min="15874" max="15874" width="12" style="125" bestFit="1" customWidth="1"/>
    <col min="15875" max="15876" width="9.140625" style="125"/>
    <col min="15877" max="15877" width="14.42578125" style="125" bestFit="1" customWidth="1"/>
    <col min="15878" max="15878" width="9.140625" style="125"/>
    <col min="15879" max="15879" width="13.5703125" style="125" bestFit="1" customWidth="1"/>
    <col min="15880" max="16128" width="9.140625" style="125"/>
    <col min="16129" max="16129" width="28.85546875" style="125" customWidth="1"/>
    <col min="16130" max="16130" width="12" style="125" bestFit="1" customWidth="1"/>
    <col min="16131" max="16132" width="9.140625" style="125"/>
    <col min="16133" max="16133" width="14.42578125" style="125" bestFit="1" customWidth="1"/>
    <col min="16134" max="16134" width="9.140625" style="125"/>
    <col min="16135" max="16135" width="13.5703125" style="125" bestFit="1" customWidth="1"/>
    <col min="16136" max="16384" width="9.140625" style="125"/>
  </cols>
  <sheetData>
    <row r="1" spans="1:6">
      <c r="A1" s="136" t="s">
        <v>68</v>
      </c>
      <c r="B1" s="124">
        <v>4.08</v>
      </c>
      <c r="E1" s="126" t="s">
        <v>69</v>
      </c>
      <c r="F1" s="127" t="s">
        <v>70</v>
      </c>
    </row>
    <row r="2" spans="1:6">
      <c r="A2" s="137" t="s">
        <v>71</v>
      </c>
      <c r="B2" s="128" t="s">
        <v>72</v>
      </c>
      <c r="E2" s="117" t="s">
        <v>73</v>
      </c>
      <c r="F2" s="127">
        <v>-0.5</v>
      </c>
    </row>
    <row r="3" spans="1:6">
      <c r="A3" s="138" t="s">
        <v>74</v>
      </c>
      <c r="B3" s="129">
        <v>0.224</v>
      </c>
      <c r="E3" s="117" t="s">
        <v>75</v>
      </c>
      <c r="F3" s="127">
        <v>-0.38800000000000001</v>
      </c>
    </row>
    <row r="4" spans="1:6">
      <c r="A4" s="139" t="s">
        <v>76</v>
      </c>
      <c r="B4" s="130">
        <f>$F$251</f>
        <v>-4.2999999999999997E-2</v>
      </c>
      <c r="E4" s="117" t="s">
        <v>77</v>
      </c>
      <c r="F4" s="127">
        <v>-0.378</v>
      </c>
    </row>
    <row r="5" spans="1:6">
      <c r="A5" s="139" t="s">
        <v>78</v>
      </c>
      <c r="B5" s="125">
        <f>B1+(B3*B4)</f>
        <v>4.0703680000000002</v>
      </c>
      <c r="E5" s="117" t="s">
        <v>79</v>
      </c>
      <c r="F5" s="127">
        <v>-0.377</v>
      </c>
    </row>
    <row r="6" spans="1:6" ht="15.75" thickBot="1">
      <c r="A6" s="139" t="s">
        <v>80</v>
      </c>
      <c r="B6" s="131">
        <f>(10^(B5))/10000</f>
        <v>1.1758935278366633</v>
      </c>
      <c r="E6" s="117" t="s">
        <v>81</v>
      </c>
      <c r="F6" s="127">
        <v>0.84199999999999997</v>
      </c>
    </row>
    <row r="7" spans="1:6" ht="15.75" thickTop="1">
      <c r="E7" s="117" t="s">
        <v>82</v>
      </c>
      <c r="F7" s="127">
        <v>0.89</v>
      </c>
    </row>
    <row r="8" spans="1:6">
      <c r="E8" s="117" t="s">
        <v>83</v>
      </c>
      <c r="F8" s="127">
        <v>0.89400000000000002</v>
      </c>
    </row>
    <row r="9" spans="1:6">
      <c r="E9" s="117" t="s">
        <v>84</v>
      </c>
      <c r="F9" s="127">
        <v>0.89400000000000002</v>
      </c>
    </row>
    <row r="10" spans="1:6">
      <c r="E10" s="117" t="s">
        <v>85</v>
      </c>
      <c r="F10" s="127">
        <v>-0.17799999999999999</v>
      </c>
    </row>
    <row r="11" spans="1:6">
      <c r="E11" s="117" t="s">
        <v>86</v>
      </c>
      <c r="F11" s="127">
        <v>0</v>
      </c>
    </row>
    <row r="12" spans="1:6">
      <c r="E12" s="117" t="s">
        <v>87</v>
      </c>
      <c r="F12" s="127">
        <v>2.5999999999999999E-2</v>
      </c>
    </row>
    <row r="13" spans="1:6">
      <c r="E13" s="117" t="s">
        <v>88</v>
      </c>
      <c r="F13" s="127">
        <v>2.8000000000000001E-2</v>
      </c>
    </row>
    <row r="14" spans="1:6">
      <c r="E14" s="117" t="s">
        <v>89</v>
      </c>
      <c r="F14" s="127">
        <v>0.29899999999999999</v>
      </c>
    </row>
    <row r="15" spans="1:6">
      <c r="E15" s="117" t="s">
        <v>90</v>
      </c>
      <c r="F15" s="127">
        <v>0.314</v>
      </c>
    </row>
    <row r="16" spans="1:6">
      <c r="E16" s="117" t="s">
        <v>91</v>
      </c>
      <c r="F16" s="127">
        <v>0.315</v>
      </c>
    </row>
    <row r="17" spans="5:6">
      <c r="E17" s="117" t="s">
        <v>92</v>
      </c>
      <c r="F17" s="127">
        <v>0.315</v>
      </c>
    </row>
    <row r="18" spans="5:6">
      <c r="E18" s="117" t="s">
        <v>93</v>
      </c>
      <c r="F18" s="127">
        <v>-0.5</v>
      </c>
    </row>
    <row r="19" spans="5:6">
      <c r="E19" s="117" t="s">
        <v>94</v>
      </c>
      <c r="F19" s="127">
        <v>-0.439</v>
      </c>
    </row>
    <row r="20" spans="5:6">
      <c r="E20" s="117" t="s">
        <v>95</v>
      </c>
      <c r="F20" s="127">
        <v>-0.432</v>
      </c>
    </row>
    <row r="21" spans="5:6">
      <c r="E21" s="117" t="s">
        <v>96</v>
      </c>
      <c r="F21" s="127">
        <v>-0.432</v>
      </c>
    </row>
    <row r="22" spans="5:6">
      <c r="E22" s="117" t="s">
        <v>97</v>
      </c>
      <c r="F22" s="127">
        <v>1</v>
      </c>
    </row>
    <row r="23" spans="5:6">
      <c r="E23" s="117" t="s">
        <v>98</v>
      </c>
      <c r="F23" s="127">
        <v>1.1220000000000001</v>
      </c>
    </row>
    <row r="24" spans="5:6">
      <c r="E24" s="117" t="s">
        <v>99</v>
      </c>
      <c r="F24" s="127">
        <v>1.139</v>
      </c>
    </row>
    <row r="25" spans="5:6">
      <c r="E25" s="117" t="s">
        <v>100</v>
      </c>
      <c r="F25" s="127">
        <v>1.1399999999999999</v>
      </c>
    </row>
    <row r="26" spans="5:6">
      <c r="E26" s="117" t="s">
        <v>101</v>
      </c>
      <c r="F26" s="127">
        <v>0.19400000000000001</v>
      </c>
    </row>
    <row r="27" spans="5:6">
      <c r="E27" s="117" t="s">
        <v>102</v>
      </c>
      <c r="F27" s="127">
        <v>0.44900000000000001</v>
      </c>
    </row>
    <row r="28" spans="5:6">
      <c r="E28" s="117" t="s">
        <v>103</v>
      </c>
      <c r="F28" s="127">
        <v>0.5</v>
      </c>
    </row>
    <row r="29" spans="5:6">
      <c r="E29" s="117" t="s">
        <v>104</v>
      </c>
      <c r="F29" s="127">
        <v>0.50600000000000001</v>
      </c>
    </row>
    <row r="30" spans="5:6">
      <c r="E30" s="117" t="s">
        <v>105</v>
      </c>
      <c r="F30" s="127">
        <v>-0.157</v>
      </c>
    </row>
    <row r="31" spans="5:6">
      <c r="E31" s="117" t="s">
        <v>106</v>
      </c>
      <c r="F31" s="127">
        <v>-0.154</v>
      </c>
    </row>
    <row r="32" spans="5:6">
      <c r="E32" s="117" t="s">
        <v>107</v>
      </c>
      <c r="F32" s="127">
        <v>-0.154</v>
      </c>
    </row>
    <row r="33" spans="5:6">
      <c r="E33" s="117" t="s">
        <v>108</v>
      </c>
      <c r="F33" s="127">
        <v>-0.154</v>
      </c>
    </row>
    <row r="34" spans="5:6">
      <c r="E34" s="117" t="s">
        <v>109</v>
      </c>
      <c r="F34" s="127">
        <v>-0.878</v>
      </c>
    </row>
    <row r="35" spans="5:6">
      <c r="E35" s="117" t="s">
        <v>110</v>
      </c>
      <c r="F35" s="127">
        <v>-0.86099999999999999</v>
      </c>
    </row>
    <row r="36" spans="5:6">
      <c r="E36" s="117" t="s">
        <v>111</v>
      </c>
      <c r="F36" s="127">
        <v>-0.86</v>
      </c>
    </row>
    <row r="37" spans="5:6">
      <c r="E37" s="117" t="s">
        <v>112</v>
      </c>
      <c r="F37" s="127">
        <v>-0.86</v>
      </c>
    </row>
    <row r="38" spans="5:6">
      <c r="E38" s="117" t="s">
        <v>113</v>
      </c>
      <c r="F38" s="127">
        <v>0.70099999999999996</v>
      </c>
    </row>
    <row r="39" spans="5:6">
      <c r="E39" s="117" t="s">
        <v>114</v>
      </c>
      <c r="F39" s="127">
        <v>0.73699999999999999</v>
      </c>
    </row>
    <row r="40" spans="5:6">
      <c r="E40" s="117" t="s">
        <v>115</v>
      </c>
      <c r="F40" s="127">
        <v>0.74099999999999999</v>
      </c>
    </row>
    <row r="41" spans="5:6">
      <c r="E41" s="117" t="s">
        <v>116</v>
      </c>
      <c r="F41" s="127">
        <v>0.74099999999999999</v>
      </c>
    </row>
    <row r="42" spans="5:6">
      <c r="E42" s="117" t="s">
        <v>117</v>
      </c>
      <c r="F42" s="127">
        <v>8.4000000000000005E-2</v>
      </c>
    </row>
    <row r="43" spans="5:6">
      <c r="E43" s="117" t="s">
        <v>118</v>
      </c>
      <c r="F43" s="127">
        <v>0.16900000000000001</v>
      </c>
    </row>
    <row r="44" spans="5:6">
      <c r="E44" s="117" t="s">
        <v>119</v>
      </c>
      <c r="F44" s="127">
        <v>0.18099999999999999</v>
      </c>
    </row>
    <row r="45" spans="5:6">
      <c r="E45" s="117" t="s">
        <v>120</v>
      </c>
      <c r="F45" s="127">
        <v>0.182</v>
      </c>
    </row>
    <row r="46" spans="5:6">
      <c r="E46" s="117" t="s">
        <v>121</v>
      </c>
      <c r="F46" s="127">
        <v>0.30499999999999999</v>
      </c>
    </row>
    <row r="47" spans="5:6">
      <c r="E47" s="117" t="s">
        <v>122</v>
      </c>
      <c r="F47" s="127">
        <v>0.372</v>
      </c>
    </row>
    <row r="48" spans="5:6">
      <c r="E48" s="117" t="s">
        <v>123</v>
      </c>
      <c r="F48" s="127">
        <v>0.38</v>
      </c>
    </row>
    <row r="49" spans="5:6">
      <c r="E49" s="117" t="s">
        <v>124</v>
      </c>
      <c r="F49" s="127">
        <v>0.38100000000000001</v>
      </c>
    </row>
    <row r="50" spans="5:6">
      <c r="E50" s="117" t="s">
        <v>125</v>
      </c>
      <c r="F50" s="127">
        <v>-0.30499999999999999</v>
      </c>
    </row>
    <row r="51" spans="5:6">
      <c r="E51" s="117" t="s">
        <v>126</v>
      </c>
      <c r="F51" s="127">
        <v>-0.16900000000000001</v>
      </c>
    </row>
    <row r="52" spans="5:6">
      <c r="E52" s="117" t="s">
        <v>127</v>
      </c>
      <c r="F52" s="127">
        <v>-0.14399999999999999</v>
      </c>
    </row>
    <row r="53" spans="5:6">
      <c r="E53" s="117" t="s">
        <v>128</v>
      </c>
      <c r="F53" s="127">
        <v>-0.14199999999999999</v>
      </c>
    </row>
    <row r="54" spans="5:6">
      <c r="E54" s="117" t="s">
        <v>129</v>
      </c>
      <c r="F54" s="127">
        <v>1.288</v>
      </c>
    </row>
    <row r="55" spans="5:6">
      <c r="E55" s="117" t="s">
        <v>130</v>
      </c>
      <c r="F55" s="127">
        <v>1.5</v>
      </c>
    </row>
    <row r="56" spans="5:6">
      <c r="E56" s="117" t="s">
        <v>131</v>
      </c>
      <c r="F56" s="127">
        <v>1.544</v>
      </c>
    </row>
    <row r="57" spans="5:6">
      <c r="E57" s="117" t="s">
        <v>132</v>
      </c>
      <c r="F57" s="127">
        <v>1.5489999999999999</v>
      </c>
    </row>
    <row r="58" spans="5:6">
      <c r="E58" s="117" t="s">
        <v>133</v>
      </c>
      <c r="F58" s="127">
        <v>0.55500000000000005</v>
      </c>
    </row>
    <row r="59" spans="5:6">
      <c r="E59" s="117" t="s">
        <v>134</v>
      </c>
      <c r="F59" s="127">
        <v>0.89700000000000002</v>
      </c>
    </row>
    <row r="60" spans="5:6">
      <c r="E60" s="117" t="s">
        <v>135</v>
      </c>
      <c r="F60" s="127">
        <v>0.98499999999999999</v>
      </c>
    </row>
    <row r="61" spans="5:6">
      <c r="E61" s="117" t="s">
        <v>136</v>
      </c>
      <c r="F61" s="127">
        <v>1</v>
      </c>
    </row>
    <row r="62" spans="5:6">
      <c r="E62" s="117" t="s">
        <v>137</v>
      </c>
      <c r="F62" s="127">
        <v>-0.54700000000000004</v>
      </c>
    </row>
    <row r="63" spans="5:6">
      <c r="E63" s="117" t="s">
        <v>138</v>
      </c>
      <c r="F63" s="127">
        <v>-0.54700000000000004</v>
      </c>
    </row>
    <row r="64" spans="5:6">
      <c r="E64" s="117" t="s">
        <v>139</v>
      </c>
      <c r="F64" s="127">
        <v>-0.54700000000000004</v>
      </c>
    </row>
    <row r="65" spans="5:6">
      <c r="E65" s="117" t="s">
        <v>140</v>
      </c>
      <c r="F65" s="127">
        <v>-0.54700000000000004</v>
      </c>
    </row>
    <row r="66" spans="5:6">
      <c r="E66" s="117" t="s">
        <v>141</v>
      </c>
      <c r="F66" s="127">
        <v>-1.25</v>
      </c>
    </row>
    <row r="67" spans="5:6">
      <c r="E67" s="117" t="s">
        <v>142</v>
      </c>
      <c r="F67" s="127">
        <v>-1.2470000000000001</v>
      </c>
    </row>
    <row r="68" spans="5:6">
      <c r="E68" s="117" t="s">
        <v>143</v>
      </c>
      <c r="F68" s="127">
        <v>-1.246</v>
      </c>
    </row>
    <row r="69" spans="5:6">
      <c r="E69" s="117" t="s">
        <v>144</v>
      </c>
      <c r="F69" s="127">
        <v>-1.246</v>
      </c>
    </row>
    <row r="70" spans="5:6">
      <c r="E70" s="117" t="s">
        <v>145</v>
      </c>
      <c r="F70" s="127">
        <v>0.372</v>
      </c>
    </row>
    <row r="71" spans="5:6">
      <c r="E71" s="117" t="s">
        <v>146</v>
      </c>
      <c r="F71" s="127">
        <v>0.38</v>
      </c>
    </row>
    <row r="72" spans="5:6">
      <c r="E72" s="117" t="s">
        <v>147</v>
      </c>
      <c r="F72" s="127">
        <v>0.38100000000000001</v>
      </c>
    </row>
    <row r="73" spans="5:6">
      <c r="E73" s="117" t="s">
        <v>148</v>
      </c>
      <c r="F73" s="127">
        <v>0.38100000000000001</v>
      </c>
    </row>
    <row r="74" spans="5:6">
      <c r="E74" s="117" t="s">
        <v>149</v>
      </c>
      <c r="F74" s="127">
        <v>-0.16900000000000001</v>
      </c>
    </row>
    <row r="75" spans="5:6">
      <c r="E75" s="117" t="s">
        <v>150</v>
      </c>
      <c r="F75" s="127">
        <v>-0.14399999999999999</v>
      </c>
    </row>
    <row r="76" spans="5:6">
      <c r="E76" s="117" t="s">
        <v>151</v>
      </c>
      <c r="F76" s="127">
        <v>-0.14199999999999999</v>
      </c>
    </row>
    <row r="77" spans="5:6">
      <c r="E77" s="117" t="s">
        <v>152</v>
      </c>
      <c r="F77" s="127">
        <v>-0.14199999999999999</v>
      </c>
    </row>
    <row r="78" spans="5:6">
      <c r="E78" s="117" t="s">
        <v>153</v>
      </c>
      <c r="F78" s="127">
        <v>2.1999999999999999E-2</v>
      </c>
    </row>
    <row r="79" spans="5:6">
      <c r="E79" s="117" t="s">
        <v>154</v>
      </c>
      <c r="F79" s="127">
        <v>3.9E-2</v>
      </c>
    </row>
    <row r="80" spans="5:6">
      <c r="E80" s="117" t="s">
        <v>155</v>
      </c>
      <c r="F80" s="127">
        <v>0.04</v>
      </c>
    </row>
    <row r="81" spans="5:6">
      <c r="E81" s="117" t="s">
        <v>156</v>
      </c>
      <c r="F81" s="127">
        <v>0.04</v>
      </c>
    </row>
    <row r="82" spans="5:6">
      <c r="E82" s="117" t="s">
        <v>157</v>
      </c>
      <c r="F82" s="127">
        <v>-0.5</v>
      </c>
    </row>
    <row r="83" spans="5:6">
      <c r="E83" s="117" t="s">
        <v>158</v>
      </c>
      <c r="F83" s="127">
        <v>-0.45800000000000002</v>
      </c>
    </row>
    <row r="84" spans="5:6">
      <c r="E84" s="117" t="s">
        <v>159</v>
      </c>
      <c r="F84" s="127">
        <v>-0.45300000000000001</v>
      </c>
    </row>
    <row r="85" spans="5:6">
      <c r="E85" s="117" t="s">
        <v>160</v>
      </c>
      <c r="F85" s="127">
        <v>-0.45300000000000001</v>
      </c>
    </row>
    <row r="86" spans="5:6">
      <c r="E86" s="117" t="s">
        <v>161</v>
      </c>
      <c r="F86" s="127">
        <v>1.169</v>
      </c>
    </row>
    <row r="87" spans="5:6">
      <c r="E87" s="117" t="s">
        <v>162</v>
      </c>
      <c r="F87" s="127">
        <v>1.2370000000000001</v>
      </c>
    </row>
    <row r="88" spans="5:6">
      <c r="E88" s="117" t="s">
        <v>163</v>
      </c>
      <c r="F88" s="127">
        <v>1.2470000000000001</v>
      </c>
    </row>
    <row r="89" spans="5:6">
      <c r="E89" s="117" t="s">
        <v>164</v>
      </c>
      <c r="F89" s="127">
        <v>1.248</v>
      </c>
    </row>
    <row r="90" spans="5:6">
      <c r="E90" s="117" t="s">
        <v>165</v>
      </c>
      <c r="F90" s="127">
        <v>0.61099999999999999</v>
      </c>
    </row>
    <row r="91" spans="5:6">
      <c r="E91" s="117" t="s">
        <v>166</v>
      </c>
      <c r="F91" s="127">
        <v>0.73199999999999998</v>
      </c>
    </row>
    <row r="92" spans="5:6">
      <c r="E92" s="117" t="s">
        <v>167</v>
      </c>
      <c r="F92" s="127">
        <v>0.75600000000000001</v>
      </c>
    </row>
    <row r="93" spans="5:6">
      <c r="E93" s="117" t="s">
        <v>168</v>
      </c>
      <c r="F93" s="127">
        <v>0.75800000000000001</v>
      </c>
    </row>
    <row r="94" spans="5:6">
      <c r="E94" s="117" t="s">
        <v>169</v>
      </c>
      <c r="F94" s="127">
        <v>-0.29599999999999999</v>
      </c>
    </row>
    <row r="95" spans="5:6">
      <c r="E95" s="117" t="s">
        <v>170</v>
      </c>
      <c r="F95" s="127">
        <v>-0.26600000000000001</v>
      </c>
    </row>
    <row r="96" spans="5:6">
      <c r="E96" s="117" t="s">
        <v>171</v>
      </c>
      <c r="F96" s="127">
        <v>-0.26300000000000001</v>
      </c>
    </row>
    <row r="97" spans="5:6">
      <c r="E97" s="117" t="s">
        <v>172</v>
      </c>
      <c r="F97" s="127">
        <v>-0.26300000000000001</v>
      </c>
    </row>
    <row r="98" spans="5:6">
      <c r="E98" s="117" t="s">
        <v>173</v>
      </c>
      <c r="F98" s="127">
        <v>-0.83099999999999996</v>
      </c>
    </row>
    <row r="99" spans="5:6">
      <c r="E99" s="117" t="s">
        <v>174</v>
      </c>
      <c r="F99" s="127">
        <v>-0.76300000000000001</v>
      </c>
    </row>
    <row r="100" spans="5:6">
      <c r="E100" s="117" t="s">
        <v>175</v>
      </c>
      <c r="F100" s="127">
        <v>-0.753</v>
      </c>
    </row>
    <row r="101" spans="5:6">
      <c r="E101" s="117" t="s">
        <v>176</v>
      </c>
      <c r="F101" s="127">
        <v>-0.752</v>
      </c>
    </row>
    <row r="102" spans="5:6">
      <c r="E102" s="117" t="s">
        <v>177</v>
      </c>
      <c r="F102" s="127">
        <v>0.83099999999999996</v>
      </c>
    </row>
    <row r="103" spans="5:6">
      <c r="E103" s="117" t="s">
        <v>178</v>
      </c>
      <c r="F103" s="127">
        <v>0.93500000000000005</v>
      </c>
    </row>
    <row r="104" spans="5:6">
      <c r="E104" s="117" t="s">
        <v>179</v>
      </c>
      <c r="F104" s="127">
        <v>0.95199999999999996</v>
      </c>
    </row>
    <row r="105" spans="5:6">
      <c r="E105" s="117" t="s">
        <v>180</v>
      </c>
      <c r="F105" s="127">
        <v>0.95399999999999996</v>
      </c>
    </row>
    <row r="106" spans="5:6">
      <c r="E106" s="117" t="s">
        <v>181</v>
      </c>
      <c r="F106" s="127">
        <v>0.29599999999999999</v>
      </c>
    </row>
    <row r="107" spans="5:6">
      <c r="E107" s="117" t="s">
        <v>182</v>
      </c>
      <c r="F107" s="127">
        <v>0.46300000000000002</v>
      </c>
    </row>
    <row r="108" spans="5:6">
      <c r="E108" s="117" t="s">
        <v>183</v>
      </c>
      <c r="F108" s="127">
        <v>0.5</v>
      </c>
    </row>
    <row r="109" spans="5:6">
      <c r="E109" s="117" t="s">
        <v>184</v>
      </c>
      <c r="F109" s="127">
        <v>0.504</v>
      </c>
    </row>
    <row r="110" spans="5:6">
      <c r="E110" s="117" t="s">
        <v>185</v>
      </c>
      <c r="F110" s="127">
        <v>0.5</v>
      </c>
    </row>
    <row r="111" spans="5:6">
      <c r="E111" s="117" t="s">
        <v>186</v>
      </c>
      <c r="F111" s="127">
        <v>0.64800000000000002</v>
      </c>
    </row>
    <row r="112" spans="5:6">
      <c r="E112" s="117" t="s">
        <v>187</v>
      </c>
      <c r="F112" s="127">
        <v>0.67800000000000005</v>
      </c>
    </row>
    <row r="113" spans="5:6">
      <c r="E113" s="117" t="s">
        <v>188</v>
      </c>
      <c r="F113" s="127">
        <v>0.68100000000000005</v>
      </c>
    </row>
    <row r="114" spans="5:6">
      <c r="E114" s="117" t="s">
        <v>72</v>
      </c>
      <c r="F114" s="127">
        <v>-4.2999999999999997E-2</v>
      </c>
    </row>
    <row r="115" spans="5:6">
      <c r="E115" s="117" t="s">
        <v>189</v>
      </c>
      <c r="F115" s="127">
        <v>0.187</v>
      </c>
    </row>
    <row r="116" spans="5:6">
      <c r="E116" s="117" t="s">
        <v>190</v>
      </c>
      <c r="F116" s="127">
        <v>0.24399999999999999</v>
      </c>
    </row>
    <row r="117" spans="5:6">
      <c r="E117" s="117" t="s">
        <v>191</v>
      </c>
      <c r="F117" s="127">
        <v>0.252</v>
      </c>
    </row>
    <row r="118" spans="5:6">
      <c r="E118" s="117" t="s">
        <v>192</v>
      </c>
      <c r="F118" s="127">
        <v>1.603</v>
      </c>
    </row>
    <row r="119" spans="5:6">
      <c r="E119" s="117" t="s">
        <v>193</v>
      </c>
      <c r="F119" s="127">
        <v>1.917</v>
      </c>
    </row>
    <row r="120" spans="5:6">
      <c r="E120" s="117" t="s">
        <v>194</v>
      </c>
      <c r="F120" s="127">
        <v>2</v>
      </c>
    </row>
    <row r="121" spans="5:6">
      <c r="E121" s="117" t="s">
        <v>195</v>
      </c>
      <c r="F121" s="127">
        <v>2.0139999999999998</v>
      </c>
    </row>
    <row r="122" spans="5:6">
      <c r="E122" s="117" t="s">
        <v>196</v>
      </c>
      <c r="F122" s="127">
        <v>0.89300000000000002</v>
      </c>
    </row>
    <row r="123" spans="5:6">
      <c r="E123" s="117" t="s">
        <v>197</v>
      </c>
      <c r="F123" s="127">
        <v>1.329</v>
      </c>
    </row>
    <row r="124" spans="5:6">
      <c r="E124" s="117" t="s">
        <v>198</v>
      </c>
      <c r="F124" s="127">
        <v>1.4650000000000001</v>
      </c>
    </row>
    <row r="125" spans="5:6">
      <c r="E125" s="117" t="s">
        <v>199</v>
      </c>
      <c r="F125" s="127">
        <v>1.496</v>
      </c>
    </row>
    <row r="126" spans="5:6">
      <c r="E126" s="117" t="s">
        <v>200</v>
      </c>
      <c r="F126" s="127">
        <v>0.5</v>
      </c>
    </row>
    <row r="127" spans="5:6">
      <c r="E127" s="117" t="s">
        <v>201</v>
      </c>
      <c r="F127" s="127">
        <v>0.38800000000000001</v>
      </c>
    </row>
    <row r="128" spans="5:6">
      <c r="E128" s="117" t="s">
        <v>202</v>
      </c>
      <c r="F128" s="127">
        <v>0.378</v>
      </c>
    </row>
    <row r="129" spans="5:6">
      <c r="E129" s="117" t="s">
        <v>203</v>
      </c>
      <c r="F129" s="127">
        <v>0.377</v>
      </c>
    </row>
    <row r="130" spans="5:6">
      <c r="E130" s="117" t="s">
        <v>204</v>
      </c>
      <c r="F130" s="127">
        <v>-0.84199999999999997</v>
      </c>
    </row>
    <row r="131" spans="5:6">
      <c r="E131" s="117" t="s">
        <v>205</v>
      </c>
      <c r="F131" s="127">
        <v>-0.89</v>
      </c>
    </row>
    <row r="132" spans="5:6">
      <c r="E132" s="117" t="s">
        <v>206</v>
      </c>
      <c r="F132" s="127">
        <v>-0.89400000000000002</v>
      </c>
    </row>
    <row r="133" spans="5:6">
      <c r="E133" s="117" t="s">
        <v>207</v>
      </c>
      <c r="F133" s="127">
        <v>-0.89400000000000002</v>
      </c>
    </row>
    <row r="134" spans="5:6">
      <c r="E134" s="117" t="s">
        <v>208</v>
      </c>
      <c r="F134" s="127">
        <v>0.17799999999999999</v>
      </c>
    </row>
    <row r="135" spans="5:6">
      <c r="E135" s="117" t="s">
        <v>209</v>
      </c>
      <c r="F135" s="127">
        <v>0</v>
      </c>
    </row>
    <row r="136" spans="5:6">
      <c r="E136" s="117" t="s">
        <v>210</v>
      </c>
      <c r="F136" s="127">
        <v>-2.5999999999999999E-2</v>
      </c>
    </row>
    <row r="137" spans="5:6">
      <c r="E137" s="117" t="s">
        <v>211</v>
      </c>
      <c r="F137" s="127">
        <v>-2.8000000000000001E-2</v>
      </c>
    </row>
    <row r="138" spans="5:6">
      <c r="E138" s="117" t="s">
        <v>212</v>
      </c>
      <c r="F138" s="127">
        <v>-0.29899999999999999</v>
      </c>
    </row>
    <row r="139" spans="5:6">
      <c r="E139" s="117" t="s">
        <v>213</v>
      </c>
      <c r="F139" s="127">
        <v>-0.314</v>
      </c>
    </row>
    <row r="140" spans="5:6">
      <c r="E140" s="117" t="s">
        <v>214</v>
      </c>
      <c r="F140" s="127">
        <v>-0.315</v>
      </c>
    </row>
    <row r="141" spans="5:6">
      <c r="E141" s="117" t="s">
        <v>215</v>
      </c>
      <c r="F141" s="127">
        <v>-0.315</v>
      </c>
    </row>
    <row r="142" spans="5:6">
      <c r="E142" s="117" t="s">
        <v>216</v>
      </c>
      <c r="F142" s="127">
        <v>0.5</v>
      </c>
    </row>
    <row r="143" spans="5:6">
      <c r="E143" s="117" t="s">
        <v>217</v>
      </c>
      <c r="F143" s="127">
        <v>0.439</v>
      </c>
    </row>
    <row r="144" spans="5:6">
      <c r="E144" s="117" t="s">
        <v>218</v>
      </c>
      <c r="F144" s="127">
        <v>0.432</v>
      </c>
    </row>
    <row r="145" spans="5:6">
      <c r="E145" s="117" t="s">
        <v>219</v>
      </c>
      <c r="F145" s="127">
        <v>0.432</v>
      </c>
    </row>
    <row r="146" spans="5:6">
      <c r="E146" s="117" t="s">
        <v>220</v>
      </c>
      <c r="F146" s="127">
        <v>-1</v>
      </c>
    </row>
    <row r="147" spans="5:6">
      <c r="E147" s="117" t="s">
        <v>221</v>
      </c>
      <c r="F147" s="127">
        <v>-1.1220000000000001</v>
      </c>
    </row>
    <row r="148" spans="5:6">
      <c r="E148" s="117" t="s">
        <v>222</v>
      </c>
      <c r="F148" s="127">
        <v>-1.139</v>
      </c>
    </row>
    <row r="149" spans="5:6">
      <c r="E149" s="117" t="s">
        <v>223</v>
      </c>
      <c r="F149" s="127">
        <v>-1.1399999999999999</v>
      </c>
    </row>
    <row r="150" spans="5:6">
      <c r="E150" s="117" t="s">
        <v>224</v>
      </c>
      <c r="F150" s="127">
        <v>-0.19400000000000001</v>
      </c>
    </row>
    <row r="151" spans="5:6">
      <c r="E151" s="117" t="s">
        <v>225</v>
      </c>
      <c r="F151" s="127">
        <v>-0.44900000000000001</v>
      </c>
    </row>
    <row r="152" spans="5:6">
      <c r="E152" s="117" t="s">
        <v>226</v>
      </c>
      <c r="F152" s="127">
        <v>-0.5</v>
      </c>
    </row>
    <row r="153" spans="5:6">
      <c r="E153" s="117" t="s">
        <v>227</v>
      </c>
      <c r="F153" s="127">
        <v>-0.50600000000000001</v>
      </c>
    </row>
    <row r="154" spans="5:6">
      <c r="E154" s="117" t="s">
        <v>228</v>
      </c>
      <c r="F154" s="127">
        <v>0.157</v>
      </c>
    </row>
    <row r="155" spans="5:6">
      <c r="E155" s="117" t="s">
        <v>229</v>
      </c>
      <c r="F155" s="127">
        <v>0.154</v>
      </c>
    </row>
    <row r="156" spans="5:6">
      <c r="E156" s="117" t="s">
        <v>230</v>
      </c>
      <c r="F156" s="127">
        <v>0.154</v>
      </c>
    </row>
    <row r="157" spans="5:6">
      <c r="E157" s="117" t="s">
        <v>231</v>
      </c>
      <c r="F157" s="127">
        <v>0.154</v>
      </c>
    </row>
    <row r="158" spans="5:6">
      <c r="E158" s="117" t="s">
        <v>232</v>
      </c>
      <c r="F158" s="127">
        <v>0.878</v>
      </c>
    </row>
    <row r="159" spans="5:6">
      <c r="E159" s="117" t="s">
        <v>233</v>
      </c>
      <c r="F159" s="127">
        <v>0.86099999999999999</v>
      </c>
    </row>
    <row r="160" spans="5:6">
      <c r="E160" s="117" t="s">
        <v>234</v>
      </c>
      <c r="F160" s="127">
        <v>0.86</v>
      </c>
    </row>
    <row r="161" spans="5:6">
      <c r="E161" s="117" t="s">
        <v>235</v>
      </c>
      <c r="F161" s="127">
        <v>0.86</v>
      </c>
    </row>
    <row r="162" spans="5:6">
      <c r="E162" s="117" t="s">
        <v>236</v>
      </c>
      <c r="F162" s="127">
        <v>-0.70099999999999996</v>
      </c>
    </row>
    <row r="163" spans="5:6">
      <c r="E163" s="117" t="s">
        <v>237</v>
      </c>
      <c r="F163" s="127">
        <v>-0.73699999999999999</v>
      </c>
    </row>
    <row r="164" spans="5:6">
      <c r="E164" s="117" t="s">
        <v>238</v>
      </c>
      <c r="F164" s="127">
        <v>-0.74099999999999999</v>
      </c>
    </row>
    <row r="165" spans="5:6">
      <c r="E165" s="117" t="s">
        <v>239</v>
      </c>
      <c r="F165" s="127">
        <v>-0.74099999999999999</v>
      </c>
    </row>
    <row r="166" spans="5:6">
      <c r="E166" s="117" t="s">
        <v>240</v>
      </c>
      <c r="F166" s="127">
        <v>-8.4000000000000005E-2</v>
      </c>
    </row>
    <row r="167" spans="5:6">
      <c r="E167" s="117" t="s">
        <v>241</v>
      </c>
      <c r="F167" s="127">
        <v>-0.16900000000000001</v>
      </c>
    </row>
    <row r="168" spans="5:6">
      <c r="E168" s="117" t="s">
        <v>242</v>
      </c>
      <c r="F168" s="127">
        <v>-0.18099999999999999</v>
      </c>
    </row>
    <row r="169" spans="5:6">
      <c r="E169" s="117" t="s">
        <v>243</v>
      </c>
      <c r="F169" s="127">
        <v>-0.182</v>
      </c>
    </row>
    <row r="170" spans="5:6">
      <c r="E170" s="117" t="s">
        <v>244</v>
      </c>
      <c r="F170" s="127">
        <v>-0.30499999999999999</v>
      </c>
    </row>
    <row r="171" spans="5:6">
      <c r="E171" s="117" t="s">
        <v>245</v>
      </c>
      <c r="F171" s="127">
        <v>-0.372</v>
      </c>
    </row>
    <row r="172" spans="5:6">
      <c r="E172" s="117" t="s">
        <v>246</v>
      </c>
      <c r="F172" s="127">
        <v>-0.38</v>
      </c>
    </row>
    <row r="173" spans="5:6">
      <c r="E173" s="117" t="s">
        <v>247</v>
      </c>
      <c r="F173" s="127">
        <v>-0.38100000000000001</v>
      </c>
    </row>
    <row r="174" spans="5:6">
      <c r="E174" s="117" t="s">
        <v>248</v>
      </c>
      <c r="F174" s="127">
        <v>0.30499999999999999</v>
      </c>
    </row>
    <row r="175" spans="5:6">
      <c r="E175" s="117" t="s">
        <v>249</v>
      </c>
      <c r="F175" s="127">
        <v>0.16900000000000001</v>
      </c>
    </row>
    <row r="176" spans="5:6">
      <c r="E176" s="117" t="s">
        <v>250</v>
      </c>
      <c r="F176" s="127">
        <v>0.14399999999999999</v>
      </c>
    </row>
    <row r="177" spans="5:6">
      <c r="E177" s="117" t="s">
        <v>251</v>
      </c>
      <c r="F177" s="127">
        <v>0.14199999999999999</v>
      </c>
    </row>
    <row r="178" spans="5:6">
      <c r="E178" s="117" t="s">
        <v>252</v>
      </c>
      <c r="F178" s="127">
        <v>-1.288</v>
      </c>
    </row>
    <row r="179" spans="5:6">
      <c r="E179" s="117" t="s">
        <v>253</v>
      </c>
      <c r="F179" s="127">
        <v>-1.5</v>
      </c>
    </row>
    <row r="180" spans="5:6">
      <c r="E180" s="117" t="s">
        <v>254</v>
      </c>
      <c r="F180" s="127">
        <v>-1.544</v>
      </c>
    </row>
    <row r="181" spans="5:6">
      <c r="E181" s="117" t="s">
        <v>255</v>
      </c>
      <c r="F181" s="127">
        <v>-1.5489999999999999</v>
      </c>
    </row>
    <row r="182" spans="5:6">
      <c r="E182" s="117" t="s">
        <v>256</v>
      </c>
      <c r="F182" s="127">
        <v>-0.55500000000000005</v>
      </c>
    </row>
    <row r="183" spans="5:6">
      <c r="E183" s="117" t="s">
        <v>257</v>
      </c>
      <c r="F183" s="127">
        <v>-0.89700000000000002</v>
      </c>
    </row>
    <row r="184" spans="5:6">
      <c r="E184" s="117" t="s">
        <v>258</v>
      </c>
      <c r="F184" s="127">
        <v>-0.98499999999999999</v>
      </c>
    </row>
    <row r="185" spans="5:6">
      <c r="E185" s="117" t="s">
        <v>259</v>
      </c>
      <c r="F185" s="127">
        <v>-1</v>
      </c>
    </row>
    <row r="186" spans="5:6">
      <c r="E186" s="117" t="s">
        <v>260</v>
      </c>
      <c r="F186" s="127">
        <v>0.54700000000000004</v>
      </c>
    </row>
    <row r="187" spans="5:6">
      <c r="E187" s="117" t="s">
        <v>261</v>
      </c>
      <c r="F187" s="127">
        <v>0.54700000000000004</v>
      </c>
    </row>
    <row r="188" spans="5:6">
      <c r="E188" s="117" t="s">
        <v>262</v>
      </c>
      <c r="F188" s="127">
        <v>0.54700000000000004</v>
      </c>
    </row>
    <row r="189" spans="5:6">
      <c r="E189" s="117" t="s">
        <v>263</v>
      </c>
      <c r="F189" s="127">
        <v>0.54700000000000004</v>
      </c>
    </row>
    <row r="190" spans="5:6">
      <c r="E190" s="117" t="s">
        <v>264</v>
      </c>
      <c r="F190" s="127">
        <v>1.25</v>
      </c>
    </row>
    <row r="191" spans="5:6">
      <c r="E191" s="117" t="s">
        <v>265</v>
      </c>
      <c r="F191" s="127">
        <v>1.2470000000000001</v>
      </c>
    </row>
    <row r="192" spans="5:6">
      <c r="E192" s="117" t="s">
        <v>266</v>
      </c>
      <c r="F192" s="127">
        <v>1.246</v>
      </c>
    </row>
    <row r="193" spans="5:6">
      <c r="E193" s="117" t="s">
        <v>267</v>
      </c>
      <c r="F193" s="127">
        <v>1.246</v>
      </c>
    </row>
    <row r="194" spans="5:6">
      <c r="E194" s="117" t="s">
        <v>268</v>
      </c>
      <c r="F194" s="127">
        <v>-0.372</v>
      </c>
    </row>
    <row r="195" spans="5:6">
      <c r="E195" s="117" t="s">
        <v>269</v>
      </c>
      <c r="F195" s="127">
        <v>-0.38</v>
      </c>
    </row>
    <row r="196" spans="5:6">
      <c r="E196" s="117" t="s">
        <v>270</v>
      </c>
      <c r="F196" s="127">
        <v>-0.38100000000000001</v>
      </c>
    </row>
    <row r="197" spans="5:6">
      <c r="E197" s="117" t="s">
        <v>271</v>
      </c>
      <c r="F197" s="127">
        <v>-0.38100000000000001</v>
      </c>
    </row>
    <row r="198" spans="5:6">
      <c r="E198" s="117" t="s">
        <v>272</v>
      </c>
      <c r="F198" s="127">
        <v>0.16900000000000001</v>
      </c>
    </row>
    <row r="199" spans="5:6">
      <c r="E199" s="117" t="s">
        <v>273</v>
      </c>
      <c r="F199" s="127">
        <v>0.14399999999999999</v>
      </c>
    </row>
    <row r="200" spans="5:6">
      <c r="E200" s="117" t="s">
        <v>274</v>
      </c>
      <c r="F200" s="127">
        <v>0.14199999999999999</v>
      </c>
    </row>
    <row r="201" spans="5:6">
      <c r="E201" s="117" t="s">
        <v>275</v>
      </c>
      <c r="F201" s="127">
        <v>0.14199999999999999</v>
      </c>
    </row>
    <row r="202" spans="5:6">
      <c r="E202" s="117" t="s">
        <v>276</v>
      </c>
      <c r="F202" s="127">
        <v>-2.1999999999999999E-2</v>
      </c>
    </row>
    <row r="203" spans="5:6">
      <c r="E203" s="117" t="s">
        <v>277</v>
      </c>
      <c r="F203" s="127">
        <v>-3.9E-2</v>
      </c>
    </row>
    <row r="204" spans="5:6">
      <c r="E204" s="117" t="s">
        <v>278</v>
      </c>
      <c r="F204" s="127">
        <v>-0.04</v>
      </c>
    </row>
    <row r="205" spans="5:6">
      <c r="E205" s="117" t="s">
        <v>279</v>
      </c>
      <c r="F205" s="127">
        <v>-0.04</v>
      </c>
    </row>
    <row r="206" spans="5:6">
      <c r="E206" s="117" t="s">
        <v>280</v>
      </c>
      <c r="F206" s="127">
        <v>0.5</v>
      </c>
    </row>
    <row r="207" spans="5:6">
      <c r="E207" s="117" t="s">
        <v>281</v>
      </c>
      <c r="F207" s="127">
        <v>0.45800000000000002</v>
      </c>
    </row>
    <row r="208" spans="5:6">
      <c r="E208" s="117" t="s">
        <v>282</v>
      </c>
      <c r="F208" s="127">
        <v>0.45300000000000001</v>
      </c>
    </row>
    <row r="209" spans="5:6">
      <c r="E209" s="117" t="s">
        <v>283</v>
      </c>
      <c r="F209" s="127">
        <v>0.45300000000000001</v>
      </c>
    </row>
    <row r="210" spans="5:6">
      <c r="E210" s="117" t="s">
        <v>284</v>
      </c>
      <c r="F210" s="127">
        <v>-1.169</v>
      </c>
    </row>
    <row r="211" spans="5:6">
      <c r="E211" s="117" t="s">
        <v>285</v>
      </c>
      <c r="F211" s="127">
        <v>-1.2370000000000001</v>
      </c>
    </row>
    <row r="212" spans="5:6">
      <c r="E212" s="117" t="s">
        <v>286</v>
      </c>
      <c r="F212" s="127">
        <v>-1.2470000000000001</v>
      </c>
    </row>
    <row r="213" spans="5:6">
      <c r="E213" s="117" t="s">
        <v>287</v>
      </c>
      <c r="F213" s="127">
        <v>-1.248</v>
      </c>
    </row>
    <row r="214" spans="5:6">
      <c r="E214" s="117" t="s">
        <v>288</v>
      </c>
      <c r="F214" s="127">
        <v>-0.61099999999999999</v>
      </c>
    </row>
    <row r="215" spans="5:6">
      <c r="E215" s="117" t="s">
        <v>289</v>
      </c>
      <c r="F215" s="127">
        <v>-0.73199999999999998</v>
      </c>
    </row>
    <row r="216" spans="5:6">
      <c r="E216" s="117" t="s">
        <v>290</v>
      </c>
      <c r="F216" s="127">
        <v>-0.75600000000000001</v>
      </c>
    </row>
    <row r="217" spans="5:6">
      <c r="E217" s="117" t="s">
        <v>291</v>
      </c>
      <c r="F217" s="127">
        <v>-0.75800000000000001</v>
      </c>
    </row>
    <row r="218" spans="5:6">
      <c r="E218" s="117" t="s">
        <v>292</v>
      </c>
      <c r="F218" s="127">
        <v>0.29599999999999999</v>
      </c>
    </row>
    <row r="219" spans="5:6">
      <c r="E219" s="117" t="s">
        <v>293</v>
      </c>
      <c r="F219" s="127">
        <v>0.26600000000000001</v>
      </c>
    </row>
    <row r="220" spans="5:6">
      <c r="E220" s="117" t="s">
        <v>294</v>
      </c>
      <c r="F220" s="127">
        <v>0.26300000000000001</v>
      </c>
    </row>
    <row r="221" spans="5:6">
      <c r="E221" s="117" t="s">
        <v>295</v>
      </c>
      <c r="F221" s="127">
        <v>0.26300000000000001</v>
      </c>
    </row>
    <row r="222" spans="5:6">
      <c r="E222" s="117" t="s">
        <v>296</v>
      </c>
      <c r="F222" s="127">
        <v>0.83099999999999996</v>
      </c>
    </row>
    <row r="223" spans="5:6">
      <c r="E223" s="117" t="s">
        <v>297</v>
      </c>
      <c r="F223" s="127">
        <v>0.76300000000000001</v>
      </c>
    </row>
    <row r="224" spans="5:6">
      <c r="E224" s="117" t="s">
        <v>298</v>
      </c>
      <c r="F224" s="127">
        <v>0.753</v>
      </c>
    </row>
    <row r="225" spans="5:6">
      <c r="E225" s="117" t="s">
        <v>299</v>
      </c>
      <c r="F225" s="127">
        <v>0.752</v>
      </c>
    </row>
    <row r="226" spans="5:6">
      <c r="E226" s="117" t="s">
        <v>300</v>
      </c>
      <c r="F226" s="127">
        <v>-0.83099999999999996</v>
      </c>
    </row>
    <row r="227" spans="5:6">
      <c r="E227" s="117" t="s">
        <v>301</v>
      </c>
      <c r="F227" s="127">
        <v>-0.93500000000000005</v>
      </c>
    </row>
    <row r="228" spans="5:6">
      <c r="E228" s="117" t="s">
        <v>302</v>
      </c>
      <c r="F228" s="127">
        <v>-0.95199999999999996</v>
      </c>
    </row>
    <row r="229" spans="5:6">
      <c r="E229" s="117" t="s">
        <v>303</v>
      </c>
      <c r="F229" s="127">
        <v>-0.95399999999999996</v>
      </c>
    </row>
    <row r="230" spans="5:6">
      <c r="E230" s="117" t="s">
        <v>304</v>
      </c>
      <c r="F230" s="127">
        <v>-0.29599999999999999</v>
      </c>
    </row>
    <row r="231" spans="5:6">
      <c r="E231" s="117" t="s">
        <v>305</v>
      </c>
      <c r="F231" s="127">
        <v>-0.46300000000000002</v>
      </c>
    </row>
    <row r="232" spans="5:6">
      <c r="E232" s="117" t="s">
        <v>306</v>
      </c>
      <c r="F232" s="127">
        <v>-0.5</v>
      </c>
    </row>
    <row r="233" spans="5:6">
      <c r="E233" s="117" t="s">
        <v>307</v>
      </c>
      <c r="F233" s="127">
        <v>-0.504</v>
      </c>
    </row>
    <row r="234" spans="5:6">
      <c r="E234" s="117" t="s">
        <v>308</v>
      </c>
      <c r="F234" s="127">
        <v>-0.5</v>
      </c>
    </row>
    <row r="235" spans="5:6">
      <c r="E235" s="117" t="s">
        <v>309</v>
      </c>
      <c r="F235" s="127">
        <v>-0.64800000000000002</v>
      </c>
    </row>
    <row r="236" spans="5:6">
      <c r="E236" s="117" t="s">
        <v>310</v>
      </c>
      <c r="F236" s="127">
        <v>-0.67800000000000005</v>
      </c>
    </row>
    <row r="237" spans="5:6">
      <c r="E237" s="117" t="s">
        <v>311</v>
      </c>
      <c r="F237" s="127">
        <v>-0.68100000000000005</v>
      </c>
    </row>
    <row r="238" spans="5:6">
      <c r="E238" s="117" t="s">
        <v>312</v>
      </c>
      <c r="F238" s="127">
        <v>4.2999999999999997E-2</v>
      </c>
    </row>
    <row r="239" spans="5:6">
      <c r="E239" s="117" t="s">
        <v>313</v>
      </c>
      <c r="F239" s="127">
        <v>-0.187</v>
      </c>
    </row>
    <row r="240" spans="5:6">
      <c r="E240" s="117" t="s">
        <v>314</v>
      </c>
      <c r="F240" s="127">
        <v>-0.24399999999999999</v>
      </c>
    </row>
    <row r="241" spans="5:7">
      <c r="E241" s="117" t="s">
        <v>315</v>
      </c>
      <c r="F241" s="127">
        <v>-0.252</v>
      </c>
    </row>
    <row r="242" spans="5:7">
      <c r="E242" s="117" t="s">
        <v>316</v>
      </c>
      <c r="F242" s="127">
        <v>-1.603</v>
      </c>
    </row>
    <row r="243" spans="5:7">
      <c r="E243" s="117" t="s">
        <v>317</v>
      </c>
      <c r="F243" s="127">
        <v>-1.917</v>
      </c>
    </row>
    <row r="244" spans="5:7">
      <c r="E244" s="117" t="s">
        <v>318</v>
      </c>
      <c r="F244" s="127">
        <v>-2</v>
      </c>
    </row>
    <row r="245" spans="5:7">
      <c r="E245" s="117" t="s">
        <v>319</v>
      </c>
      <c r="F245" s="127">
        <v>-2.0139999999999998</v>
      </c>
    </row>
    <row r="246" spans="5:7">
      <c r="E246" s="117" t="s">
        <v>320</v>
      </c>
      <c r="F246" s="127">
        <v>-0.89300000000000002</v>
      </c>
    </row>
    <row r="247" spans="5:7">
      <c r="E247" s="117" t="s">
        <v>321</v>
      </c>
      <c r="F247" s="127">
        <v>-1.329</v>
      </c>
    </row>
    <row r="248" spans="5:7">
      <c r="E248" s="117" t="s">
        <v>322</v>
      </c>
      <c r="F248" s="127">
        <v>-1.4650000000000001</v>
      </c>
    </row>
    <row r="249" spans="5:7">
      <c r="E249" s="117" t="s">
        <v>323</v>
      </c>
      <c r="F249" s="127">
        <v>-1.496</v>
      </c>
    </row>
    <row r="250" spans="5:7">
      <c r="E250" s="117" t="s">
        <v>69</v>
      </c>
      <c r="F250" s="127" t="s">
        <v>70</v>
      </c>
    </row>
    <row r="251" spans="5:7">
      <c r="E251" s="132" t="str">
        <f>"="&amp;B2</f>
        <v>=OXXXOX</v>
      </c>
      <c r="F251" s="133">
        <f>DGET(E1:F249,"Statistic (k)",E250:E251)</f>
        <v>-4.2999999999999997E-2</v>
      </c>
      <c r="G251" s="134"/>
    </row>
    <row r="252" spans="5:7">
      <c r="E252" s="117"/>
      <c r="F252" s="127">
        <f>B1+(B3*F251)</f>
        <v>4.0703680000000002</v>
      </c>
      <c r="G252" s="125" t="s">
        <v>324</v>
      </c>
    </row>
    <row r="253" spans="5:7">
      <c r="E253" s="117"/>
      <c r="F253" s="127"/>
    </row>
    <row r="254" spans="5:7">
      <c r="E254" s="117"/>
      <c r="F254" s="127"/>
    </row>
    <row r="255" spans="5:7">
      <c r="E255" s="117"/>
      <c r="F255" s="127"/>
    </row>
    <row r="256" spans="5:7">
      <c r="E256" s="117"/>
      <c r="F256" s="127"/>
    </row>
    <row r="257" spans="5:6">
      <c r="E257" s="117"/>
      <c r="F257" s="127"/>
    </row>
    <row r="258" spans="5:6">
      <c r="E258" s="117"/>
      <c r="F258" s="127"/>
    </row>
    <row r="259" spans="5:6">
      <c r="E259" s="117"/>
      <c r="F259" s="127"/>
    </row>
    <row r="260" spans="5:6">
      <c r="E260" s="117"/>
      <c r="F260" s="127"/>
    </row>
    <row r="261" spans="5:6">
      <c r="E261" s="117"/>
      <c r="F261" s="127"/>
    </row>
    <row r="262" spans="5:6">
      <c r="E262" s="117"/>
      <c r="F262" s="127"/>
    </row>
    <row r="263" spans="5:6">
      <c r="E263" s="117"/>
      <c r="F263" s="127"/>
    </row>
    <row r="264" spans="5:6">
      <c r="E264" s="117"/>
      <c r="F264" s="127"/>
    </row>
    <row r="265" spans="5:6">
      <c r="E265" s="117"/>
      <c r="F265" s="127"/>
    </row>
    <row r="266" spans="5:6">
      <c r="E266" s="117"/>
      <c r="F266" s="127"/>
    </row>
    <row r="267" spans="5:6">
      <c r="E267" s="117"/>
      <c r="F267" s="127"/>
    </row>
    <row r="268" spans="5:6">
      <c r="E268" s="117"/>
      <c r="F268" s="127"/>
    </row>
    <row r="269" spans="5:6">
      <c r="E269" s="117"/>
      <c r="F269" s="127"/>
    </row>
    <row r="270" spans="5:6">
      <c r="E270" s="117"/>
      <c r="F270" s="127"/>
    </row>
    <row r="271" spans="5:6">
      <c r="E271" s="117"/>
      <c r="F271" s="127"/>
    </row>
    <row r="272" spans="5:6">
      <c r="E272" s="117"/>
      <c r="F272" s="127"/>
    </row>
    <row r="273" spans="5:6">
      <c r="E273" s="117"/>
      <c r="F273" s="127"/>
    </row>
    <row r="274" spans="5:6">
      <c r="E274" s="117"/>
      <c r="F274" s="12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A8" sqref="A8"/>
    </sheetView>
  </sheetViews>
  <sheetFormatPr defaultColWidth="8.85546875" defaultRowHeight="15"/>
  <cols>
    <col min="1" max="1" width="19.140625" style="116" customWidth="1"/>
    <col min="2" max="2" width="11.42578125" style="116" customWidth="1"/>
    <col min="3" max="3" width="12.28515625" style="116" customWidth="1"/>
    <col min="4" max="4" width="17.28515625" style="116" customWidth="1"/>
    <col min="5" max="5" width="21.85546875" style="116" customWidth="1"/>
    <col min="6" max="6" width="8.85546875" style="117"/>
    <col min="7" max="256" width="8.85546875" style="116"/>
    <col min="257" max="257" width="19.140625" style="116" customWidth="1"/>
    <col min="258" max="258" width="11.42578125" style="116" customWidth="1"/>
    <col min="259" max="259" width="12.28515625" style="116" customWidth="1"/>
    <col min="260" max="260" width="17.28515625" style="116" customWidth="1"/>
    <col min="261" max="261" width="21.85546875" style="116" customWidth="1"/>
    <col min="262" max="512" width="8.85546875" style="116"/>
    <col min="513" max="513" width="19.140625" style="116" customWidth="1"/>
    <col min="514" max="514" width="11.42578125" style="116" customWidth="1"/>
    <col min="515" max="515" width="12.28515625" style="116" customWidth="1"/>
    <col min="516" max="516" width="17.28515625" style="116" customWidth="1"/>
    <col min="517" max="517" width="21.85546875" style="116" customWidth="1"/>
    <col min="518" max="768" width="8.85546875" style="116"/>
    <col min="769" max="769" width="19.140625" style="116" customWidth="1"/>
    <col min="770" max="770" width="11.42578125" style="116" customWidth="1"/>
    <col min="771" max="771" width="12.28515625" style="116" customWidth="1"/>
    <col min="772" max="772" width="17.28515625" style="116" customWidth="1"/>
    <col min="773" max="773" width="21.85546875" style="116" customWidth="1"/>
    <col min="774" max="1024" width="8.85546875" style="116"/>
    <col min="1025" max="1025" width="19.140625" style="116" customWidth="1"/>
    <col min="1026" max="1026" width="11.42578125" style="116" customWidth="1"/>
    <col min="1027" max="1027" width="12.28515625" style="116" customWidth="1"/>
    <col min="1028" max="1028" width="17.28515625" style="116" customWidth="1"/>
    <col min="1029" max="1029" width="21.85546875" style="116" customWidth="1"/>
    <col min="1030" max="1280" width="8.85546875" style="116"/>
    <col min="1281" max="1281" width="19.140625" style="116" customWidth="1"/>
    <col min="1282" max="1282" width="11.42578125" style="116" customWidth="1"/>
    <col min="1283" max="1283" width="12.28515625" style="116" customWidth="1"/>
    <col min="1284" max="1284" width="17.28515625" style="116" customWidth="1"/>
    <col min="1285" max="1285" width="21.85546875" style="116" customWidth="1"/>
    <col min="1286" max="1536" width="8.85546875" style="116"/>
    <col min="1537" max="1537" width="19.140625" style="116" customWidth="1"/>
    <col min="1538" max="1538" width="11.42578125" style="116" customWidth="1"/>
    <col min="1539" max="1539" width="12.28515625" style="116" customWidth="1"/>
    <col min="1540" max="1540" width="17.28515625" style="116" customWidth="1"/>
    <col min="1541" max="1541" width="21.85546875" style="116" customWidth="1"/>
    <col min="1542" max="1792" width="8.85546875" style="116"/>
    <col min="1793" max="1793" width="19.140625" style="116" customWidth="1"/>
    <col min="1794" max="1794" width="11.42578125" style="116" customWidth="1"/>
    <col min="1795" max="1795" width="12.28515625" style="116" customWidth="1"/>
    <col min="1796" max="1796" width="17.28515625" style="116" customWidth="1"/>
    <col min="1797" max="1797" width="21.85546875" style="116" customWidth="1"/>
    <col min="1798" max="2048" width="8.85546875" style="116"/>
    <col min="2049" max="2049" width="19.140625" style="116" customWidth="1"/>
    <col min="2050" max="2050" width="11.42578125" style="116" customWidth="1"/>
    <col min="2051" max="2051" width="12.28515625" style="116" customWidth="1"/>
    <col min="2052" max="2052" width="17.28515625" style="116" customWidth="1"/>
    <col min="2053" max="2053" width="21.85546875" style="116" customWidth="1"/>
    <col min="2054" max="2304" width="8.85546875" style="116"/>
    <col min="2305" max="2305" width="19.140625" style="116" customWidth="1"/>
    <col min="2306" max="2306" width="11.42578125" style="116" customWidth="1"/>
    <col min="2307" max="2307" width="12.28515625" style="116" customWidth="1"/>
    <col min="2308" max="2308" width="17.28515625" style="116" customWidth="1"/>
    <col min="2309" max="2309" width="21.85546875" style="116" customWidth="1"/>
    <col min="2310" max="2560" width="8.85546875" style="116"/>
    <col min="2561" max="2561" width="19.140625" style="116" customWidth="1"/>
    <col min="2562" max="2562" width="11.42578125" style="116" customWidth="1"/>
    <col min="2563" max="2563" width="12.28515625" style="116" customWidth="1"/>
    <col min="2564" max="2564" width="17.28515625" style="116" customWidth="1"/>
    <col min="2565" max="2565" width="21.85546875" style="116" customWidth="1"/>
    <col min="2566" max="2816" width="8.85546875" style="116"/>
    <col min="2817" max="2817" width="19.140625" style="116" customWidth="1"/>
    <col min="2818" max="2818" width="11.42578125" style="116" customWidth="1"/>
    <col min="2819" max="2819" width="12.28515625" style="116" customWidth="1"/>
    <col min="2820" max="2820" width="17.28515625" style="116" customWidth="1"/>
    <col min="2821" max="2821" width="21.85546875" style="116" customWidth="1"/>
    <col min="2822" max="3072" width="8.85546875" style="116"/>
    <col min="3073" max="3073" width="19.140625" style="116" customWidth="1"/>
    <col min="3074" max="3074" width="11.42578125" style="116" customWidth="1"/>
    <col min="3075" max="3075" width="12.28515625" style="116" customWidth="1"/>
    <col min="3076" max="3076" width="17.28515625" style="116" customWidth="1"/>
    <col min="3077" max="3077" width="21.85546875" style="116" customWidth="1"/>
    <col min="3078" max="3328" width="8.85546875" style="116"/>
    <col min="3329" max="3329" width="19.140625" style="116" customWidth="1"/>
    <col min="3330" max="3330" width="11.42578125" style="116" customWidth="1"/>
    <col min="3331" max="3331" width="12.28515625" style="116" customWidth="1"/>
    <col min="3332" max="3332" width="17.28515625" style="116" customWidth="1"/>
    <col min="3333" max="3333" width="21.85546875" style="116" customWidth="1"/>
    <col min="3334" max="3584" width="8.85546875" style="116"/>
    <col min="3585" max="3585" width="19.140625" style="116" customWidth="1"/>
    <col min="3586" max="3586" width="11.42578125" style="116" customWidth="1"/>
    <col min="3587" max="3587" width="12.28515625" style="116" customWidth="1"/>
    <col min="3588" max="3588" width="17.28515625" style="116" customWidth="1"/>
    <col min="3589" max="3589" width="21.85546875" style="116" customWidth="1"/>
    <col min="3590" max="3840" width="8.85546875" style="116"/>
    <col min="3841" max="3841" width="19.140625" style="116" customWidth="1"/>
    <col min="3842" max="3842" width="11.42578125" style="116" customWidth="1"/>
    <col min="3843" max="3843" width="12.28515625" style="116" customWidth="1"/>
    <col min="3844" max="3844" width="17.28515625" style="116" customWidth="1"/>
    <col min="3845" max="3845" width="21.85546875" style="116" customWidth="1"/>
    <col min="3846" max="4096" width="8.85546875" style="116"/>
    <col min="4097" max="4097" width="19.140625" style="116" customWidth="1"/>
    <col min="4098" max="4098" width="11.42578125" style="116" customWidth="1"/>
    <col min="4099" max="4099" width="12.28515625" style="116" customWidth="1"/>
    <col min="4100" max="4100" width="17.28515625" style="116" customWidth="1"/>
    <col min="4101" max="4101" width="21.85546875" style="116" customWidth="1"/>
    <col min="4102" max="4352" width="8.85546875" style="116"/>
    <col min="4353" max="4353" width="19.140625" style="116" customWidth="1"/>
    <col min="4354" max="4354" width="11.42578125" style="116" customWidth="1"/>
    <col min="4355" max="4355" width="12.28515625" style="116" customWidth="1"/>
    <col min="4356" max="4356" width="17.28515625" style="116" customWidth="1"/>
    <col min="4357" max="4357" width="21.85546875" style="116" customWidth="1"/>
    <col min="4358" max="4608" width="8.85546875" style="116"/>
    <col min="4609" max="4609" width="19.140625" style="116" customWidth="1"/>
    <col min="4610" max="4610" width="11.42578125" style="116" customWidth="1"/>
    <col min="4611" max="4611" width="12.28515625" style="116" customWidth="1"/>
    <col min="4612" max="4612" width="17.28515625" style="116" customWidth="1"/>
    <col min="4613" max="4613" width="21.85546875" style="116" customWidth="1"/>
    <col min="4614" max="4864" width="8.85546875" style="116"/>
    <col min="4865" max="4865" width="19.140625" style="116" customWidth="1"/>
    <col min="4866" max="4866" width="11.42578125" style="116" customWidth="1"/>
    <col min="4867" max="4867" width="12.28515625" style="116" customWidth="1"/>
    <col min="4868" max="4868" width="17.28515625" style="116" customWidth="1"/>
    <col min="4869" max="4869" width="21.85546875" style="116" customWidth="1"/>
    <col min="4870" max="5120" width="8.85546875" style="116"/>
    <col min="5121" max="5121" width="19.140625" style="116" customWidth="1"/>
    <col min="5122" max="5122" width="11.42578125" style="116" customWidth="1"/>
    <col min="5123" max="5123" width="12.28515625" style="116" customWidth="1"/>
    <col min="5124" max="5124" width="17.28515625" style="116" customWidth="1"/>
    <col min="5125" max="5125" width="21.85546875" style="116" customWidth="1"/>
    <col min="5126" max="5376" width="8.85546875" style="116"/>
    <col min="5377" max="5377" width="19.140625" style="116" customWidth="1"/>
    <col min="5378" max="5378" width="11.42578125" style="116" customWidth="1"/>
    <col min="5379" max="5379" width="12.28515625" style="116" customWidth="1"/>
    <col min="5380" max="5380" width="17.28515625" style="116" customWidth="1"/>
    <col min="5381" max="5381" width="21.85546875" style="116" customWidth="1"/>
    <col min="5382" max="5632" width="8.85546875" style="116"/>
    <col min="5633" max="5633" width="19.140625" style="116" customWidth="1"/>
    <col min="5634" max="5634" width="11.42578125" style="116" customWidth="1"/>
    <col min="5635" max="5635" width="12.28515625" style="116" customWidth="1"/>
    <col min="5636" max="5636" width="17.28515625" style="116" customWidth="1"/>
    <col min="5637" max="5637" width="21.85546875" style="116" customWidth="1"/>
    <col min="5638" max="5888" width="8.85546875" style="116"/>
    <col min="5889" max="5889" width="19.140625" style="116" customWidth="1"/>
    <col min="5890" max="5890" width="11.42578125" style="116" customWidth="1"/>
    <col min="5891" max="5891" width="12.28515625" style="116" customWidth="1"/>
    <col min="5892" max="5892" width="17.28515625" style="116" customWidth="1"/>
    <col min="5893" max="5893" width="21.85546875" style="116" customWidth="1"/>
    <col min="5894" max="6144" width="8.85546875" style="116"/>
    <col min="6145" max="6145" width="19.140625" style="116" customWidth="1"/>
    <col min="6146" max="6146" width="11.42578125" style="116" customWidth="1"/>
    <col min="6147" max="6147" width="12.28515625" style="116" customWidth="1"/>
    <col min="6148" max="6148" width="17.28515625" style="116" customWidth="1"/>
    <col min="6149" max="6149" width="21.85546875" style="116" customWidth="1"/>
    <col min="6150" max="6400" width="8.85546875" style="116"/>
    <col min="6401" max="6401" width="19.140625" style="116" customWidth="1"/>
    <col min="6402" max="6402" width="11.42578125" style="116" customWidth="1"/>
    <col min="6403" max="6403" width="12.28515625" style="116" customWidth="1"/>
    <col min="6404" max="6404" width="17.28515625" style="116" customWidth="1"/>
    <col min="6405" max="6405" width="21.85546875" style="116" customWidth="1"/>
    <col min="6406" max="6656" width="8.85546875" style="116"/>
    <col min="6657" max="6657" width="19.140625" style="116" customWidth="1"/>
    <col min="6658" max="6658" width="11.42578125" style="116" customWidth="1"/>
    <col min="6659" max="6659" width="12.28515625" style="116" customWidth="1"/>
    <col min="6660" max="6660" width="17.28515625" style="116" customWidth="1"/>
    <col min="6661" max="6661" width="21.85546875" style="116" customWidth="1"/>
    <col min="6662" max="6912" width="8.85546875" style="116"/>
    <col min="6913" max="6913" width="19.140625" style="116" customWidth="1"/>
    <col min="6914" max="6914" width="11.42578125" style="116" customWidth="1"/>
    <col min="6915" max="6915" width="12.28515625" style="116" customWidth="1"/>
    <col min="6916" max="6916" width="17.28515625" style="116" customWidth="1"/>
    <col min="6917" max="6917" width="21.85546875" style="116" customWidth="1"/>
    <col min="6918" max="7168" width="8.85546875" style="116"/>
    <col min="7169" max="7169" width="19.140625" style="116" customWidth="1"/>
    <col min="7170" max="7170" width="11.42578125" style="116" customWidth="1"/>
    <col min="7171" max="7171" width="12.28515625" style="116" customWidth="1"/>
    <col min="7172" max="7172" width="17.28515625" style="116" customWidth="1"/>
    <col min="7173" max="7173" width="21.85546875" style="116" customWidth="1"/>
    <col min="7174" max="7424" width="8.85546875" style="116"/>
    <col min="7425" max="7425" width="19.140625" style="116" customWidth="1"/>
    <col min="7426" max="7426" width="11.42578125" style="116" customWidth="1"/>
    <col min="7427" max="7427" width="12.28515625" style="116" customWidth="1"/>
    <col min="7428" max="7428" width="17.28515625" style="116" customWidth="1"/>
    <col min="7429" max="7429" width="21.85546875" style="116" customWidth="1"/>
    <col min="7430" max="7680" width="8.85546875" style="116"/>
    <col min="7681" max="7681" width="19.140625" style="116" customWidth="1"/>
    <col min="7682" max="7682" width="11.42578125" style="116" customWidth="1"/>
    <col min="7683" max="7683" width="12.28515625" style="116" customWidth="1"/>
    <col min="7684" max="7684" width="17.28515625" style="116" customWidth="1"/>
    <col min="7685" max="7685" width="21.85546875" style="116" customWidth="1"/>
    <col min="7686" max="7936" width="8.85546875" style="116"/>
    <col min="7937" max="7937" width="19.140625" style="116" customWidth="1"/>
    <col min="7938" max="7938" width="11.42578125" style="116" customWidth="1"/>
    <col min="7939" max="7939" width="12.28515625" style="116" customWidth="1"/>
    <col min="7940" max="7940" width="17.28515625" style="116" customWidth="1"/>
    <col min="7941" max="7941" width="21.85546875" style="116" customWidth="1"/>
    <col min="7942" max="8192" width="8.85546875" style="116"/>
    <col min="8193" max="8193" width="19.140625" style="116" customWidth="1"/>
    <col min="8194" max="8194" width="11.42578125" style="116" customWidth="1"/>
    <col min="8195" max="8195" width="12.28515625" style="116" customWidth="1"/>
    <col min="8196" max="8196" width="17.28515625" style="116" customWidth="1"/>
    <col min="8197" max="8197" width="21.85546875" style="116" customWidth="1"/>
    <col min="8198" max="8448" width="8.85546875" style="116"/>
    <col min="8449" max="8449" width="19.140625" style="116" customWidth="1"/>
    <col min="8450" max="8450" width="11.42578125" style="116" customWidth="1"/>
    <col min="8451" max="8451" width="12.28515625" style="116" customWidth="1"/>
    <col min="8452" max="8452" width="17.28515625" style="116" customWidth="1"/>
    <col min="8453" max="8453" width="21.85546875" style="116" customWidth="1"/>
    <col min="8454" max="8704" width="8.85546875" style="116"/>
    <col min="8705" max="8705" width="19.140625" style="116" customWidth="1"/>
    <col min="8706" max="8706" width="11.42578125" style="116" customWidth="1"/>
    <col min="8707" max="8707" width="12.28515625" style="116" customWidth="1"/>
    <col min="8708" max="8708" width="17.28515625" style="116" customWidth="1"/>
    <col min="8709" max="8709" width="21.85546875" style="116" customWidth="1"/>
    <col min="8710" max="8960" width="8.85546875" style="116"/>
    <col min="8961" max="8961" width="19.140625" style="116" customWidth="1"/>
    <col min="8962" max="8962" width="11.42578125" style="116" customWidth="1"/>
    <col min="8963" max="8963" width="12.28515625" style="116" customWidth="1"/>
    <col min="8964" max="8964" width="17.28515625" style="116" customWidth="1"/>
    <col min="8965" max="8965" width="21.85546875" style="116" customWidth="1"/>
    <col min="8966" max="9216" width="8.85546875" style="116"/>
    <col min="9217" max="9217" width="19.140625" style="116" customWidth="1"/>
    <col min="9218" max="9218" width="11.42578125" style="116" customWidth="1"/>
    <col min="9219" max="9219" width="12.28515625" style="116" customWidth="1"/>
    <col min="9220" max="9220" width="17.28515625" style="116" customWidth="1"/>
    <col min="9221" max="9221" width="21.85546875" style="116" customWidth="1"/>
    <col min="9222" max="9472" width="8.85546875" style="116"/>
    <col min="9473" max="9473" width="19.140625" style="116" customWidth="1"/>
    <col min="9474" max="9474" width="11.42578125" style="116" customWidth="1"/>
    <col min="9475" max="9475" width="12.28515625" style="116" customWidth="1"/>
    <col min="9476" max="9476" width="17.28515625" style="116" customWidth="1"/>
    <col min="9477" max="9477" width="21.85546875" style="116" customWidth="1"/>
    <col min="9478" max="9728" width="8.85546875" style="116"/>
    <col min="9729" max="9729" width="19.140625" style="116" customWidth="1"/>
    <col min="9730" max="9730" width="11.42578125" style="116" customWidth="1"/>
    <col min="9731" max="9731" width="12.28515625" style="116" customWidth="1"/>
    <col min="9732" max="9732" width="17.28515625" style="116" customWidth="1"/>
    <col min="9733" max="9733" width="21.85546875" style="116" customWidth="1"/>
    <col min="9734" max="9984" width="8.85546875" style="116"/>
    <col min="9985" max="9985" width="19.140625" style="116" customWidth="1"/>
    <col min="9986" max="9986" width="11.42578125" style="116" customWidth="1"/>
    <col min="9987" max="9987" width="12.28515625" style="116" customWidth="1"/>
    <col min="9988" max="9988" width="17.28515625" style="116" customWidth="1"/>
    <col min="9989" max="9989" width="21.85546875" style="116" customWidth="1"/>
    <col min="9990" max="10240" width="8.85546875" style="116"/>
    <col min="10241" max="10241" width="19.140625" style="116" customWidth="1"/>
    <col min="10242" max="10242" width="11.42578125" style="116" customWidth="1"/>
    <col min="10243" max="10243" width="12.28515625" style="116" customWidth="1"/>
    <col min="10244" max="10244" width="17.28515625" style="116" customWidth="1"/>
    <col min="10245" max="10245" width="21.85546875" style="116" customWidth="1"/>
    <col min="10246" max="10496" width="8.85546875" style="116"/>
    <col min="10497" max="10497" width="19.140625" style="116" customWidth="1"/>
    <col min="10498" max="10498" width="11.42578125" style="116" customWidth="1"/>
    <col min="10499" max="10499" width="12.28515625" style="116" customWidth="1"/>
    <col min="10500" max="10500" width="17.28515625" style="116" customWidth="1"/>
    <col min="10501" max="10501" width="21.85546875" style="116" customWidth="1"/>
    <col min="10502" max="10752" width="8.85546875" style="116"/>
    <col min="10753" max="10753" width="19.140625" style="116" customWidth="1"/>
    <col min="10754" max="10754" width="11.42578125" style="116" customWidth="1"/>
    <col min="10755" max="10755" width="12.28515625" style="116" customWidth="1"/>
    <col min="10756" max="10756" width="17.28515625" style="116" customWidth="1"/>
    <col min="10757" max="10757" width="21.85546875" style="116" customWidth="1"/>
    <col min="10758" max="11008" width="8.85546875" style="116"/>
    <col min="11009" max="11009" width="19.140625" style="116" customWidth="1"/>
    <col min="11010" max="11010" width="11.42578125" style="116" customWidth="1"/>
    <col min="11011" max="11011" width="12.28515625" style="116" customWidth="1"/>
    <col min="11012" max="11012" width="17.28515625" style="116" customWidth="1"/>
    <col min="11013" max="11013" width="21.85546875" style="116" customWidth="1"/>
    <col min="11014" max="11264" width="8.85546875" style="116"/>
    <col min="11265" max="11265" width="19.140625" style="116" customWidth="1"/>
    <col min="11266" max="11266" width="11.42578125" style="116" customWidth="1"/>
    <col min="11267" max="11267" width="12.28515625" style="116" customWidth="1"/>
    <col min="11268" max="11268" width="17.28515625" style="116" customWidth="1"/>
    <col min="11269" max="11269" width="21.85546875" style="116" customWidth="1"/>
    <col min="11270" max="11520" width="8.85546875" style="116"/>
    <col min="11521" max="11521" width="19.140625" style="116" customWidth="1"/>
    <col min="11522" max="11522" width="11.42578125" style="116" customWidth="1"/>
    <col min="11523" max="11523" width="12.28515625" style="116" customWidth="1"/>
    <col min="11524" max="11524" width="17.28515625" style="116" customWidth="1"/>
    <col min="11525" max="11525" width="21.85546875" style="116" customWidth="1"/>
    <col min="11526" max="11776" width="8.85546875" style="116"/>
    <col min="11777" max="11777" width="19.140625" style="116" customWidth="1"/>
    <col min="11778" max="11778" width="11.42578125" style="116" customWidth="1"/>
    <col min="11779" max="11779" width="12.28515625" style="116" customWidth="1"/>
    <col min="11780" max="11780" width="17.28515625" style="116" customWidth="1"/>
    <col min="11781" max="11781" width="21.85546875" style="116" customWidth="1"/>
    <col min="11782" max="12032" width="8.85546875" style="116"/>
    <col min="12033" max="12033" width="19.140625" style="116" customWidth="1"/>
    <col min="12034" max="12034" width="11.42578125" style="116" customWidth="1"/>
    <col min="12035" max="12035" width="12.28515625" style="116" customWidth="1"/>
    <col min="12036" max="12036" width="17.28515625" style="116" customWidth="1"/>
    <col min="12037" max="12037" width="21.85546875" style="116" customWidth="1"/>
    <col min="12038" max="12288" width="8.85546875" style="116"/>
    <col min="12289" max="12289" width="19.140625" style="116" customWidth="1"/>
    <col min="12290" max="12290" width="11.42578125" style="116" customWidth="1"/>
    <col min="12291" max="12291" width="12.28515625" style="116" customWidth="1"/>
    <col min="12292" max="12292" width="17.28515625" style="116" customWidth="1"/>
    <col min="12293" max="12293" width="21.85546875" style="116" customWidth="1"/>
    <col min="12294" max="12544" width="8.85546875" style="116"/>
    <col min="12545" max="12545" width="19.140625" style="116" customWidth="1"/>
    <col min="12546" max="12546" width="11.42578125" style="116" customWidth="1"/>
    <col min="12547" max="12547" width="12.28515625" style="116" customWidth="1"/>
    <col min="12548" max="12548" width="17.28515625" style="116" customWidth="1"/>
    <col min="12549" max="12549" width="21.85546875" style="116" customWidth="1"/>
    <col min="12550" max="12800" width="8.85546875" style="116"/>
    <col min="12801" max="12801" width="19.140625" style="116" customWidth="1"/>
    <col min="12802" max="12802" width="11.42578125" style="116" customWidth="1"/>
    <col min="12803" max="12803" width="12.28515625" style="116" customWidth="1"/>
    <col min="12804" max="12804" width="17.28515625" style="116" customWidth="1"/>
    <col min="12805" max="12805" width="21.85546875" style="116" customWidth="1"/>
    <col min="12806" max="13056" width="8.85546875" style="116"/>
    <col min="13057" max="13057" width="19.140625" style="116" customWidth="1"/>
    <col min="13058" max="13058" width="11.42578125" style="116" customWidth="1"/>
    <col min="13059" max="13059" width="12.28515625" style="116" customWidth="1"/>
    <col min="13060" max="13060" width="17.28515625" style="116" customWidth="1"/>
    <col min="13061" max="13061" width="21.85546875" style="116" customWidth="1"/>
    <col min="13062" max="13312" width="8.85546875" style="116"/>
    <col min="13313" max="13313" width="19.140625" style="116" customWidth="1"/>
    <col min="13314" max="13314" width="11.42578125" style="116" customWidth="1"/>
    <col min="13315" max="13315" width="12.28515625" style="116" customWidth="1"/>
    <col min="13316" max="13316" width="17.28515625" style="116" customWidth="1"/>
    <col min="13317" max="13317" width="21.85546875" style="116" customWidth="1"/>
    <col min="13318" max="13568" width="8.85546875" style="116"/>
    <col min="13569" max="13569" width="19.140625" style="116" customWidth="1"/>
    <col min="13570" max="13570" width="11.42578125" style="116" customWidth="1"/>
    <col min="13571" max="13571" width="12.28515625" style="116" customWidth="1"/>
    <col min="13572" max="13572" width="17.28515625" style="116" customWidth="1"/>
    <col min="13573" max="13573" width="21.85546875" style="116" customWidth="1"/>
    <col min="13574" max="13824" width="8.85546875" style="116"/>
    <col min="13825" max="13825" width="19.140625" style="116" customWidth="1"/>
    <col min="13826" max="13826" width="11.42578125" style="116" customWidth="1"/>
    <col min="13827" max="13827" width="12.28515625" style="116" customWidth="1"/>
    <col min="13828" max="13828" width="17.28515625" style="116" customWidth="1"/>
    <col min="13829" max="13829" width="21.85546875" style="116" customWidth="1"/>
    <col min="13830" max="14080" width="8.85546875" style="116"/>
    <col min="14081" max="14081" width="19.140625" style="116" customWidth="1"/>
    <col min="14082" max="14082" width="11.42578125" style="116" customWidth="1"/>
    <col min="14083" max="14083" width="12.28515625" style="116" customWidth="1"/>
    <col min="14084" max="14084" width="17.28515625" style="116" customWidth="1"/>
    <col min="14085" max="14085" width="21.85546875" style="116" customWidth="1"/>
    <col min="14086" max="14336" width="8.85546875" style="116"/>
    <col min="14337" max="14337" width="19.140625" style="116" customWidth="1"/>
    <col min="14338" max="14338" width="11.42578125" style="116" customWidth="1"/>
    <col min="14339" max="14339" width="12.28515625" style="116" customWidth="1"/>
    <col min="14340" max="14340" width="17.28515625" style="116" customWidth="1"/>
    <col min="14341" max="14341" width="21.85546875" style="116" customWidth="1"/>
    <col min="14342" max="14592" width="8.85546875" style="116"/>
    <col min="14593" max="14593" width="19.140625" style="116" customWidth="1"/>
    <col min="14594" max="14594" width="11.42578125" style="116" customWidth="1"/>
    <col min="14595" max="14595" width="12.28515625" style="116" customWidth="1"/>
    <col min="14596" max="14596" width="17.28515625" style="116" customWidth="1"/>
    <col min="14597" max="14597" width="21.85546875" style="116" customWidth="1"/>
    <col min="14598" max="14848" width="8.85546875" style="116"/>
    <col min="14849" max="14849" width="19.140625" style="116" customWidth="1"/>
    <col min="14850" max="14850" width="11.42578125" style="116" customWidth="1"/>
    <col min="14851" max="14851" width="12.28515625" style="116" customWidth="1"/>
    <col min="14852" max="14852" width="17.28515625" style="116" customWidth="1"/>
    <col min="14853" max="14853" width="21.85546875" style="116" customWidth="1"/>
    <col min="14854" max="15104" width="8.85546875" style="116"/>
    <col min="15105" max="15105" width="19.140625" style="116" customWidth="1"/>
    <col min="15106" max="15106" width="11.42578125" style="116" customWidth="1"/>
    <col min="15107" max="15107" width="12.28515625" style="116" customWidth="1"/>
    <col min="15108" max="15108" width="17.28515625" style="116" customWidth="1"/>
    <col min="15109" max="15109" width="21.85546875" style="116" customWidth="1"/>
    <col min="15110" max="15360" width="8.85546875" style="116"/>
    <col min="15361" max="15361" width="19.140625" style="116" customWidth="1"/>
    <col min="15362" max="15362" width="11.42578125" style="116" customWidth="1"/>
    <col min="15363" max="15363" width="12.28515625" style="116" customWidth="1"/>
    <col min="15364" max="15364" width="17.28515625" style="116" customWidth="1"/>
    <col min="15365" max="15365" width="21.85546875" style="116" customWidth="1"/>
    <col min="15366" max="15616" width="8.85546875" style="116"/>
    <col min="15617" max="15617" width="19.140625" style="116" customWidth="1"/>
    <col min="15618" max="15618" width="11.42578125" style="116" customWidth="1"/>
    <col min="15619" max="15619" width="12.28515625" style="116" customWidth="1"/>
    <col min="15620" max="15620" width="17.28515625" style="116" customWidth="1"/>
    <col min="15621" max="15621" width="21.85546875" style="116" customWidth="1"/>
    <col min="15622" max="15872" width="8.85546875" style="116"/>
    <col min="15873" max="15873" width="19.140625" style="116" customWidth="1"/>
    <col min="15874" max="15874" width="11.42578125" style="116" customWidth="1"/>
    <col min="15875" max="15875" width="12.28515625" style="116" customWidth="1"/>
    <col min="15876" max="15876" width="17.28515625" style="116" customWidth="1"/>
    <col min="15877" max="15877" width="21.85546875" style="116" customWidth="1"/>
    <col min="15878" max="16128" width="8.85546875" style="116"/>
    <col min="16129" max="16129" width="19.140625" style="116" customWidth="1"/>
    <col min="16130" max="16130" width="11.42578125" style="116" customWidth="1"/>
    <col min="16131" max="16131" width="12.28515625" style="116" customWidth="1"/>
    <col min="16132" max="16132" width="17.28515625" style="116" customWidth="1"/>
    <col min="16133" max="16133" width="21.85546875" style="116" customWidth="1"/>
    <col min="16134" max="16384" width="8.85546875" style="116"/>
  </cols>
  <sheetData>
    <row r="1" spans="1:5">
      <c r="A1" s="115" t="s">
        <v>63</v>
      </c>
      <c r="B1" s="115" t="s">
        <v>64</v>
      </c>
      <c r="C1" s="115" t="s">
        <v>65</v>
      </c>
      <c r="E1" s="116" t="s">
        <v>66</v>
      </c>
    </row>
    <row r="2" spans="1:5">
      <c r="A2" s="116">
        <v>2.83</v>
      </c>
      <c r="B2" s="118">
        <f>POWER(10,A2)/1000</f>
        <v>0.67608297539198214</v>
      </c>
      <c r="C2" s="119">
        <f>B2*0.102</f>
        <v>6.8960463489982179E-2</v>
      </c>
    </row>
    <row r="3" spans="1:5">
      <c r="A3" s="116">
        <v>3.22</v>
      </c>
      <c r="B3" s="118">
        <f t="shared" ref="B3:B11" si="0">POWER(10,A3)/1000</f>
        <v>1.6595869074375627</v>
      </c>
      <c r="C3" s="119">
        <f t="shared" ref="C3:C11" si="1">B3*0.102</f>
        <v>0.16927786455863139</v>
      </c>
      <c r="E3" s="116">
        <f t="shared" ref="E3:E11" si="2">A3-A2</f>
        <v>0.39000000000000012</v>
      </c>
    </row>
    <row r="4" spans="1:5">
      <c r="A4" s="116">
        <v>3.61</v>
      </c>
      <c r="B4" s="118">
        <f t="shared" si="0"/>
        <v>4.0738027780411317</v>
      </c>
      <c r="C4" s="119">
        <f t="shared" si="1"/>
        <v>0.41552788336019542</v>
      </c>
      <c r="E4" s="116">
        <f t="shared" si="2"/>
        <v>0.38999999999999968</v>
      </c>
    </row>
    <row r="5" spans="1:5">
      <c r="A5" s="120">
        <v>3.84</v>
      </c>
      <c r="B5" s="118">
        <f t="shared" si="0"/>
        <v>6.9183097091893684</v>
      </c>
      <c r="C5" s="119">
        <f t="shared" si="1"/>
        <v>0.70566759033731552</v>
      </c>
      <c r="E5" s="116">
        <f t="shared" si="2"/>
        <v>0.22999999999999998</v>
      </c>
    </row>
    <row r="6" spans="1:5">
      <c r="A6" s="115">
        <v>4.08</v>
      </c>
      <c r="B6" s="118">
        <f t="shared" si="0"/>
        <v>12.02264434617415</v>
      </c>
      <c r="C6" s="119">
        <f t="shared" si="1"/>
        <v>1.2263097233097633</v>
      </c>
      <c r="E6" s="116">
        <f t="shared" si="2"/>
        <v>0.24000000000000021</v>
      </c>
    </row>
    <row r="7" spans="1:5">
      <c r="A7" s="120">
        <v>4.3099999999999996</v>
      </c>
      <c r="B7" s="118">
        <f t="shared" si="0"/>
        <v>20.417379446695286</v>
      </c>
      <c r="C7" s="119">
        <f t="shared" si="1"/>
        <v>2.0825727035629189</v>
      </c>
      <c r="E7" s="116">
        <f t="shared" si="2"/>
        <v>0.22999999999999954</v>
      </c>
    </row>
    <row r="8" spans="1:5">
      <c r="A8" s="115">
        <v>4.5599999999999996</v>
      </c>
      <c r="B8" s="118">
        <f t="shared" si="0"/>
        <v>36.307805477010163</v>
      </c>
      <c r="C8" s="119">
        <f t="shared" si="1"/>
        <v>3.7033961586550364</v>
      </c>
      <c r="E8" s="116">
        <f t="shared" si="2"/>
        <v>0.25</v>
      </c>
    </row>
    <row r="9" spans="1:5">
      <c r="A9" s="115">
        <v>4.74</v>
      </c>
      <c r="B9" s="118">
        <f t="shared" si="0"/>
        <v>54.954087385762506</v>
      </c>
      <c r="C9" s="119">
        <f t="shared" si="1"/>
        <v>5.6053169133477754</v>
      </c>
      <c r="E9" s="116">
        <f t="shared" si="2"/>
        <v>0.1800000000000006</v>
      </c>
    </row>
    <row r="10" spans="1:5">
      <c r="A10" s="115">
        <v>4.93</v>
      </c>
      <c r="B10" s="118">
        <f t="shared" si="0"/>
        <v>85.11380382023772</v>
      </c>
      <c r="C10" s="119">
        <f t="shared" si="1"/>
        <v>8.6816079896642471</v>
      </c>
      <c r="E10" s="116">
        <f t="shared" si="2"/>
        <v>0.1899999999999995</v>
      </c>
    </row>
    <row r="11" spans="1:5">
      <c r="A11" s="115">
        <v>5.18</v>
      </c>
      <c r="B11" s="118">
        <f t="shared" si="0"/>
        <v>151.35612484362085</v>
      </c>
      <c r="C11" s="119">
        <f t="shared" si="1"/>
        <v>15.438324734049326</v>
      </c>
      <c r="E11" s="116">
        <f t="shared" si="2"/>
        <v>0.25</v>
      </c>
    </row>
    <row r="12" spans="1:5">
      <c r="B12" s="121"/>
      <c r="C12" s="122"/>
    </row>
    <row r="13" spans="1:5">
      <c r="D13" s="123" t="s">
        <v>67</v>
      </c>
      <c r="E13" s="116">
        <f>AVERAGE(E4:E11)</f>
        <v>0.24499999999999994</v>
      </c>
    </row>
    <row r="15" spans="1:5">
      <c r="A15" s="122"/>
    </row>
    <row r="16" spans="1:5">
      <c r="A16" s="122"/>
    </row>
    <row r="17" spans="1:1">
      <c r="A17" s="122"/>
    </row>
    <row r="18" spans="1:1">
      <c r="A18" s="122"/>
    </row>
    <row r="19" spans="1:1">
      <c r="A19" s="122"/>
    </row>
  </sheetData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1</vt:i4>
      </vt:variant>
    </vt:vector>
  </HeadingPairs>
  <TitlesOfParts>
    <vt:vector size="5" baseType="lpstr">
      <vt:lpstr>Raw data</vt:lpstr>
      <vt:lpstr>Summary</vt:lpstr>
      <vt:lpstr>50% response threshold</vt:lpstr>
      <vt:lpstr>Von Frey</vt:lpstr>
      <vt:lpstr>'Raw data'!Udskriftsområde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Cathrine Baastrup</dc:creator>
  <cp:lastModifiedBy>Cathrine Baastrup</cp:lastModifiedBy>
  <cp:lastPrinted>2010-04-07T13:37:29Z</cp:lastPrinted>
  <dcterms:created xsi:type="dcterms:W3CDTF">2010-04-07T12:10:41Z</dcterms:created>
  <dcterms:modified xsi:type="dcterms:W3CDTF">2012-02-20T09:48:13Z</dcterms:modified>
</cp:coreProperties>
</file>