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80" windowWidth="27795" windowHeight="117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</workbook>
</file>

<file path=xl/calcChain.xml><?xml version="1.0" encoding="utf-8"?>
<calcChain xmlns="http://schemas.openxmlformats.org/spreadsheetml/2006/main">
  <c r="K1" i="1" l="1"/>
  <c r="I3" i="1"/>
  <c r="J3" i="1"/>
  <c r="K3" i="1"/>
  <c r="L3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K5" i="1"/>
  <c r="J5" i="1"/>
  <c r="I5" i="1"/>
  <c r="K4" i="1"/>
  <c r="J4" i="1"/>
  <c r="I4" i="1"/>
  <c r="A2" i="4"/>
  <c r="B2" i="4"/>
  <c r="C2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AQ2" i="4"/>
  <c r="AR2" i="4"/>
  <c r="AS2" i="4"/>
  <c r="AT2" i="4"/>
  <c r="AU2" i="4"/>
  <c r="AV2" i="4"/>
  <c r="AW2" i="4"/>
  <c r="AX2" i="4"/>
  <c r="AY2" i="4"/>
  <c r="AZ2" i="4"/>
  <c r="BA2" i="4"/>
  <c r="BB2" i="4"/>
  <c r="BC2" i="4"/>
  <c r="BD2" i="4"/>
  <c r="BE2" i="4"/>
  <c r="BF2" i="4"/>
  <c r="BG2" i="4"/>
  <c r="BH2" i="4"/>
  <c r="BI2" i="4"/>
  <c r="BJ2" i="4"/>
  <c r="BK2" i="4"/>
  <c r="BL2" i="4"/>
  <c r="BM2" i="4"/>
  <c r="BN2" i="4"/>
  <c r="BO2" i="4"/>
  <c r="BP2" i="4"/>
  <c r="BQ2" i="4"/>
  <c r="BR2" i="4"/>
  <c r="BS2" i="4"/>
  <c r="BT2" i="4"/>
  <c r="A1" i="4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  <c r="P1" i="4"/>
  <c r="Q1" i="4"/>
  <c r="R1" i="4"/>
  <c r="S1" i="4"/>
  <c r="T1" i="4"/>
  <c r="U1" i="4"/>
  <c r="V1" i="4"/>
  <c r="W1" i="4"/>
  <c r="X1" i="4"/>
  <c r="Y1" i="4"/>
  <c r="Z1" i="4"/>
  <c r="AA1" i="4"/>
  <c r="AB1" i="4"/>
  <c r="AC1" i="4"/>
  <c r="AD1" i="4"/>
  <c r="AE1" i="4"/>
  <c r="AF1" i="4"/>
  <c r="AG1" i="4"/>
  <c r="AH1" i="4"/>
  <c r="AI1" i="4"/>
  <c r="AJ1" i="4"/>
  <c r="AK1" i="4"/>
  <c r="AL1" i="4"/>
  <c r="AM1" i="4"/>
  <c r="AN1" i="4"/>
  <c r="AO1" i="4"/>
  <c r="AP1" i="4"/>
  <c r="AQ1" i="4"/>
  <c r="AR1" i="4"/>
  <c r="AS1" i="4"/>
  <c r="AT1" i="4"/>
  <c r="AU1" i="4"/>
  <c r="AV1" i="4"/>
  <c r="AW1" i="4"/>
  <c r="AX1" i="4"/>
  <c r="AY1" i="4"/>
  <c r="AZ1" i="4"/>
  <c r="BA1" i="4"/>
  <c r="BB1" i="4"/>
  <c r="BC1" i="4"/>
  <c r="BD1" i="4"/>
  <c r="BE1" i="4"/>
  <c r="BF1" i="4"/>
  <c r="BG1" i="4"/>
  <c r="BH1" i="4"/>
  <c r="BI1" i="4"/>
  <c r="BJ1" i="4"/>
  <c r="BK1" i="4"/>
  <c r="BL1" i="4"/>
  <c r="BM1" i="4"/>
  <c r="BN1" i="4"/>
  <c r="BO1" i="4"/>
  <c r="BP1" i="4"/>
  <c r="BQ1" i="4"/>
  <c r="BR1" i="4"/>
  <c r="BS1" i="4"/>
  <c r="BT1" i="4"/>
  <c r="BU1" i="4"/>
  <c r="BV1" i="4"/>
  <c r="BW1" i="4"/>
  <c r="BX1" i="4"/>
  <c r="BY1" i="4"/>
  <c r="BZ1" i="4"/>
  <c r="CA1" i="4"/>
  <c r="CB1" i="4"/>
  <c r="CC1" i="4"/>
  <c r="CD1" i="4"/>
  <c r="CE1" i="4"/>
  <c r="CF1" i="4"/>
  <c r="CG1" i="4"/>
  <c r="CH1" i="4"/>
  <c r="CI1" i="4"/>
  <c r="CJ1" i="4"/>
  <c r="CK1" i="4"/>
  <c r="CL1" i="4"/>
  <c r="CM1" i="4"/>
  <c r="CN1" i="4"/>
  <c r="CO1" i="4"/>
  <c r="CP1" i="4"/>
  <c r="CQ1" i="4"/>
  <c r="CR1" i="4"/>
  <c r="CS1" i="4"/>
  <c r="CT1" i="4"/>
  <c r="CU1" i="4"/>
  <c r="CV1" i="4"/>
  <c r="CW1" i="4"/>
  <c r="CX1" i="4"/>
  <c r="CY1" i="4"/>
  <c r="CZ1" i="4"/>
  <c r="DA1" i="4"/>
  <c r="DB1" i="4"/>
  <c r="DC1" i="4"/>
  <c r="DD1" i="4"/>
  <c r="DE1" i="4"/>
  <c r="DF1" i="4"/>
  <c r="DG1" i="4"/>
  <c r="DH1" i="4"/>
  <c r="DI1" i="4"/>
  <c r="DJ1" i="4"/>
  <c r="DK1" i="4"/>
  <c r="DL1" i="4"/>
  <c r="DM1" i="4"/>
  <c r="DN1" i="4"/>
  <c r="DO1" i="4"/>
  <c r="DP1" i="4"/>
  <c r="DQ1" i="4"/>
  <c r="DR1" i="4"/>
  <c r="DS1" i="4"/>
  <c r="DT1" i="4"/>
  <c r="DU1" i="4"/>
  <c r="DV1" i="4"/>
  <c r="DW1" i="4"/>
  <c r="DX1" i="4"/>
  <c r="DY1" i="4"/>
  <c r="DZ1" i="4"/>
  <c r="EA1" i="4"/>
  <c r="EB1" i="4"/>
  <c r="EC1" i="4"/>
  <c r="ED1" i="4"/>
  <c r="EE1" i="4"/>
  <c r="EF1" i="4"/>
  <c r="EG1" i="4"/>
  <c r="EH1" i="4"/>
  <c r="EI1" i="4"/>
  <c r="EJ1" i="4"/>
  <c r="EK1" i="4"/>
  <c r="EL1" i="4"/>
  <c r="EM1" i="4"/>
  <c r="EN1" i="4"/>
  <c r="EO1" i="4"/>
  <c r="EP1" i="4"/>
  <c r="EQ1" i="4"/>
  <c r="ER1" i="4"/>
  <c r="ES1" i="4"/>
  <c r="ET1" i="4"/>
  <c r="EU1" i="4"/>
  <c r="EV1" i="4"/>
  <c r="EW1" i="4"/>
  <c r="EX1" i="4"/>
  <c r="EY1" i="4"/>
  <c r="EZ1" i="4"/>
  <c r="FA1" i="4"/>
  <c r="FB1" i="4"/>
  <c r="FC1" i="4"/>
  <c r="FD1" i="4"/>
  <c r="FE1" i="4"/>
  <c r="FF1" i="4"/>
  <c r="FG1" i="4"/>
  <c r="FH1" i="4"/>
  <c r="FI1" i="4"/>
  <c r="FJ1" i="4"/>
  <c r="FK1" i="4"/>
  <c r="FL1" i="4"/>
  <c r="FM1" i="4"/>
  <c r="FN1" i="4"/>
  <c r="FO1" i="4"/>
  <c r="FP1" i="4"/>
  <c r="FQ1" i="4"/>
  <c r="FR1" i="4"/>
  <c r="FS1" i="4"/>
  <c r="FT1" i="4"/>
  <c r="FU1" i="4"/>
  <c r="FV1" i="4"/>
  <c r="FW1" i="4"/>
  <c r="FX1" i="4"/>
  <c r="FY1" i="4"/>
  <c r="FZ1" i="4"/>
  <c r="GA1" i="4"/>
  <c r="GB1" i="4"/>
  <c r="GC1" i="4"/>
  <c r="GD1" i="4"/>
  <c r="GE1" i="4"/>
  <c r="GF1" i="4"/>
  <c r="GG1" i="4"/>
  <c r="GH1" i="4"/>
  <c r="GI1" i="4"/>
  <c r="GJ1" i="4"/>
  <c r="GK1" i="4"/>
  <c r="GL1" i="4"/>
  <c r="GM1" i="4"/>
  <c r="GN1" i="4"/>
  <c r="GO1" i="4"/>
  <c r="GP1" i="4"/>
  <c r="GQ1" i="4"/>
  <c r="GR1" i="4"/>
  <c r="GS1" i="4"/>
  <c r="GT1" i="4"/>
  <c r="GU1" i="4"/>
  <c r="GV1" i="4"/>
  <c r="GW1" i="4"/>
  <c r="GX1" i="4"/>
  <c r="GY1" i="4"/>
</calcChain>
</file>

<file path=xl/sharedStrings.xml><?xml version="1.0" encoding="utf-8"?>
<sst xmlns="http://schemas.openxmlformats.org/spreadsheetml/2006/main" count="17" uniqueCount="17">
  <si>
    <t>AAAAAH/XMM8=</t>
  </si>
  <si>
    <t>Video (#####)</t>
  </si>
  <si>
    <t>Notes (Section Id)</t>
  </si>
  <si>
    <t>Clip 1 Total</t>
  </si>
  <si>
    <t>Clip 2 Total</t>
  </si>
  <si>
    <t>Clip 3 Total</t>
  </si>
  <si>
    <t>Total Clip from Video</t>
  </si>
  <si>
    <t>Start 1 (hh:mm:ss)</t>
  </si>
  <si>
    <t>End 1 (hh:mm:ss)</t>
  </si>
  <si>
    <t>Start 2 (hh:mm:ss)</t>
  </si>
  <si>
    <t>End 2 (hh:mm:ss)</t>
  </si>
  <si>
    <t>Start 3 (hh:mm:ss)</t>
  </si>
  <si>
    <t>End 3 (hh:mm:ss)</t>
  </si>
  <si>
    <t>Total Video Time:</t>
  </si>
  <si>
    <t xml:space="preserve">Conference Name: </t>
  </si>
  <si>
    <t>Draft will be done:</t>
  </si>
  <si>
    <t>Date Needed (MM/DD/YYYY)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</si>
</sst>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mm/dd/yyyy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7" fontId="1" fillId="6" borderId="1" xfId="0" applyNumberFormat="1" applyFont="1" applyFill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21" fontId="0" fillId="3" borderId="1" xfId="0" applyNumberFormat="1" applyFill="1" applyBorder="1"/>
    <xf numFmtId="21" fontId="0" fillId="4" borderId="1" xfId="0" applyNumberFormat="1" applyFill="1" applyBorder="1"/>
    <xf numFmtId="21" fontId="0" fillId="5" borderId="1" xfId="0" applyNumberFormat="1" applyFill="1" applyBorder="1"/>
    <xf numFmtId="45" fontId="0" fillId="3" borderId="1" xfId="0" applyNumberFormat="1" applyFill="1" applyBorder="1"/>
    <xf numFmtId="45" fontId="0" fillId="4" borderId="1" xfId="0" applyNumberFormat="1" applyFill="1" applyBorder="1"/>
    <xf numFmtId="45" fontId="0" fillId="5" borderId="1" xfId="0" applyNumberFormat="1" applyFill="1" applyBorder="1"/>
    <xf numFmtId="45" fontId="0" fillId="0" borderId="1" xfId="0" applyNumberFormat="1" applyFill="1" applyBorder="1"/>
    <xf numFmtId="0" fontId="0" fillId="0" borderId="1" xfId="0" applyBorder="1" applyAlignment="1"/>
    <xf numFmtId="45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3"/>
  <sheetViews>
    <sheetView tabSelected="1" workbookViewId="0">
      <selection activeCell="C22" sqref="C22"/>
    </sheetView>
  </sheetViews>
  <sheetFormatPr defaultRowHeight="15" x14ac:dyDescent="0.25"/>
  <cols>
    <col min="1" max="1" width="10" customWidth="1"/>
    <col min="2" max="2" width="13" customWidth="1"/>
    <col min="3" max="3" width="11.7109375" customWidth="1"/>
    <col min="4" max="4" width="10.85546875" customWidth="1"/>
    <col min="5" max="7" width="11.140625" customWidth="1"/>
    <col min="8" max="8" width="10.7109375" customWidth="1"/>
    <col min="10" max="10" width="9.28515625" customWidth="1"/>
    <col min="11" max="11" width="8.7109375" customWidth="1"/>
  </cols>
  <sheetData>
    <row r="1" spans="1:12" x14ac:dyDescent="0.25">
      <c r="A1" s="3" t="s">
        <v>14</v>
      </c>
      <c r="B1" s="3"/>
      <c r="C1" s="4"/>
      <c r="D1" s="4"/>
      <c r="E1" s="5" t="s">
        <v>16</v>
      </c>
      <c r="F1" s="5"/>
      <c r="G1" s="6">
        <v>41275</v>
      </c>
      <c r="H1" s="6"/>
      <c r="I1" s="1" t="s">
        <v>15</v>
      </c>
      <c r="J1" s="1"/>
      <c r="K1" s="7">
        <f>G1-14</f>
        <v>41261</v>
      </c>
      <c r="L1" s="7"/>
    </row>
    <row r="2" spans="1:12" ht="69.75" customHeight="1" x14ac:dyDescent="0.25">
      <c r="A2" s="2" t="s">
        <v>1</v>
      </c>
      <c r="B2" s="8" t="s">
        <v>2</v>
      </c>
      <c r="C2" s="8" t="s">
        <v>7</v>
      </c>
      <c r="D2" s="8" t="s">
        <v>8</v>
      </c>
      <c r="E2" s="8" t="s">
        <v>9</v>
      </c>
      <c r="F2" s="8" t="s">
        <v>10</v>
      </c>
      <c r="G2" s="8" t="s">
        <v>11</v>
      </c>
      <c r="H2" s="8" t="s">
        <v>12</v>
      </c>
      <c r="I2" s="8" t="s">
        <v>3</v>
      </c>
      <c r="J2" s="8" t="s">
        <v>4</v>
      </c>
      <c r="K2" s="8" t="s">
        <v>5</v>
      </c>
      <c r="L2" s="8" t="s">
        <v>6</v>
      </c>
    </row>
    <row r="3" spans="1:12" x14ac:dyDescent="0.25">
      <c r="A3" s="1"/>
      <c r="B3" s="9"/>
      <c r="C3" s="10"/>
      <c r="D3" s="10"/>
      <c r="E3" s="11"/>
      <c r="F3" s="11"/>
      <c r="G3" s="12"/>
      <c r="H3" s="12"/>
      <c r="I3" s="13">
        <f>D3-C3</f>
        <v>0</v>
      </c>
      <c r="J3" s="14">
        <f>F3-E3</f>
        <v>0</v>
      </c>
      <c r="K3" s="15">
        <f>H3-G3</f>
        <v>0</v>
      </c>
      <c r="L3" s="16">
        <f>SUM(I3:K3)</f>
        <v>0</v>
      </c>
    </row>
    <row r="4" spans="1:12" x14ac:dyDescent="0.25">
      <c r="A4" s="1"/>
      <c r="B4" s="9"/>
      <c r="C4" s="10"/>
      <c r="D4" s="10"/>
      <c r="E4" s="11"/>
      <c r="F4" s="11"/>
      <c r="G4" s="12"/>
      <c r="H4" s="12"/>
      <c r="I4" s="13">
        <f t="shared" ref="I4:I22" si="0">D4-C4</f>
        <v>0</v>
      </c>
      <c r="J4" s="14">
        <f t="shared" ref="J4:J22" si="1">F4-E4</f>
        <v>0</v>
      </c>
      <c r="K4" s="15">
        <f t="shared" ref="K4:K22" si="2">H4-G4</f>
        <v>0</v>
      </c>
      <c r="L4" s="16">
        <f t="shared" ref="L4:L22" si="3">SUM(I4:K4)</f>
        <v>0</v>
      </c>
    </row>
    <row r="5" spans="1:12" x14ac:dyDescent="0.25">
      <c r="A5" s="1"/>
      <c r="B5" s="9"/>
      <c r="C5" s="10"/>
      <c r="D5" s="10"/>
      <c r="E5" s="11"/>
      <c r="F5" s="11"/>
      <c r="G5" s="12"/>
      <c r="H5" s="12"/>
      <c r="I5" s="13">
        <f t="shared" si="0"/>
        <v>0</v>
      </c>
      <c r="J5" s="14">
        <f t="shared" si="1"/>
        <v>0</v>
      </c>
      <c r="K5" s="15">
        <f t="shared" si="2"/>
        <v>0</v>
      </c>
      <c r="L5" s="16">
        <f t="shared" si="3"/>
        <v>0</v>
      </c>
    </row>
    <row r="6" spans="1:12" x14ac:dyDescent="0.25">
      <c r="A6" s="1"/>
      <c r="B6" s="9"/>
      <c r="C6" s="10"/>
      <c r="D6" s="10"/>
      <c r="E6" s="11"/>
      <c r="F6" s="11"/>
      <c r="G6" s="12"/>
      <c r="H6" s="12"/>
      <c r="I6" s="13">
        <f t="shared" si="0"/>
        <v>0</v>
      </c>
      <c r="J6" s="14">
        <f t="shared" si="1"/>
        <v>0</v>
      </c>
      <c r="K6" s="15">
        <f t="shared" si="2"/>
        <v>0</v>
      </c>
      <c r="L6" s="16">
        <f t="shared" si="3"/>
        <v>0</v>
      </c>
    </row>
    <row r="7" spans="1:12" x14ac:dyDescent="0.25">
      <c r="A7" s="1"/>
      <c r="B7" s="9"/>
      <c r="C7" s="10"/>
      <c r="D7" s="10"/>
      <c r="E7" s="11"/>
      <c r="F7" s="11"/>
      <c r="G7" s="12"/>
      <c r="H7" s="12"/>
      <c r="I7" s="13">
        <f t="shared" si="0"/>
        <v>0</v>
      </c>
      <c r="J7" s="14">
        <f t="shared" si="1"/>
        <v>0</v>
      </c>
      <c r="K7" s="15">
        <f t="shared" si="2"/>
        <v>0</v>
      </c>
      <c r="L7" s="16">
        <f t="shared" si="3"/>
        <v>0</v>
      </c>
    </row>
    <row r="8" spans="1:12" x14ac:dyDescent="0.25">
      <c r="A8" s="1"/>
      <c r="B8" s="9"/>
      <c r="C8" s="10"/>
      <c r="D8" s="10"/>
      <c r="E8" s="11"/>
      <c r="F8" s="11"/>
      <c r="G8" s="12"/>
      <c r="H8" s="12"/>
      <c r="I8" s="13">
        <f t="shared" si="0"/>
        <v>0</v>
      </c>
      <c r="J8" s="14">
        <f t="shared" si="1"/>
        <v>0</v>
      </c>
      <c r="K8" s="15">
        <f t="shared" si="2"/>
        <v>0</v>
      </c>
      <c r="L8" s="16">
        <f t="shared" si="3"/>
        <v>0</v>
      </c>
    </row>
    <row r="9" spans="1:12" x14ac:dyDescent="0.25">
      <c r="A9" s="1"/>
      <c r="B9" s="9"/>
      <c r="C9" s="10"/>
      <c r="D9" s="10"/>
      <c r="E9" s="11"/>
      <c r="F9" s="11"/>
      <c r="G9" s="12"/>
      <c r="H9" s="12"/>
      <c r="I9" s="13">
        <f t="shared" si="0"/>
        <v>0</v>
      </c>
      <c r="J9" s="14">
        <f t="shared" si="1"/>
        <v>0</v>
      </c>
      <c r="K9" s="15">
        <f t="shared" si="2"/>
        <v>0</v>
      </c>
      <c r="L9" s="16">
        <f t="shared" si="3"/>
        <v>0</v>
      </c>
    </row>
    <row r="10" spans="1:12" x14ac:dyDescent="0.25">
      <c r="A10" s="1"/>
      <c r="B10" s="9"/>
      <c r="C10" s="10"/>
      <c r="D10" s="10"/>
      <c r="E10" s="11"/>
      <c r="F10" s="11"/>
      <c r="G10" s="12"/>
      <c r="H10" s="12"/>
      <c r="I10" s="13">
        <f t="shared" si="0"/>
        <v>0</v>
      </c>
      <c r="J10" s="14">
        <f t="shared" si="1"/>
        <v>0</v>
      </c>
      <c r="K10" s="15">
        <f t="shared" si="2"/>
        <v>0</v>
      </c>
      <c r="L10" s="16">
        <f t="shared" si="3"/>
        <v>0</v>
      </c>
    </row>
    <row r="11" spans="1:12" x14ac:dyDescent="0.25">
      <c r="A11" s="1"/>
      <c r="B11" s="9"/>
      <c r="C11" s="10"/>
      <c r="D11" s="10"/>
      <c r="E11" s="11"/>
      <c r="F11" s="11"/>
      <c r="G11" s="12"/>
      <c r="H11" s="12"/>
      <c r="I11" s="13">
        <f t="shared" si="0"/>
        <v>0</v>
      </c>
      <c r="J11" s="14">
        <f t="shared" si="1"/>
        <v>0</v>
      </c>
      <c r="K11" s="15">
        <f t="shared" si="2"/>
        <v>0</v>
      </c>
      <c r="L11" s="16">
        <f t="shared" si="3"/>
        <v>0</v>
      </c>
    </row>
    <row r="12" spans="1:12" x14ac:dyDescent="0.25">
      <c r="A12" s="1"/>
      <c r="B12" s="9"/>
      <c r="C12" s="10"/>
      <c r="D12" s="10"/>
      <c r="E12" s="11"/>
      <c r="F12" s="11"/>
      <c r="G12" s="12"/>
      <c r="H12" s="12"/>
      <c r="I12" s="13">
        <f t="shared" si="0"/>
        <v>0</v>
      </c>
      <c r="J12" s="14">
        <f t="shared" si="1"/>
        <v>0</v>
      </c>
      <c r="K12" s="15">
        <f t="shared" si="2"/>
        <v>0</v>
      </c>
      <c r="L12" s="16">
        <f t="shared" si="3"/>
        <v>0</v>
      </c>
    </row>
    <row r="13" spans="1:12" x14ac:dyDescent="0.25">
      <c r="A13" s="1"/>
      <c r="B13" s="9"/>
      <c r="C13" s="10"/>
      <c r="D13" s="10"/>
      <c r="E13" s="11"/>
      <c r="F13" s="11"/>
      <c r="G13" s="12"/>
      <c r="H13" s="12"/>
      <c r="I13" s="13">
        <f t="shared" si="0"/>
        <v>0</v>
      </c>
      <c r="J13" s="14">
        <f t="shared" si="1"/>
        <v>0</v>
      </c>
      <c r="K13" s="15">
        <f t="shared" si="2"/>
        <v>0</v>
      </c>
      <c r="L13" s="16">
        <f t="shared" si="3"/>
        <v>0</v>
      </c>
    </row>
    <row r="14" spans="1:12" x14ac:dyDescent="0.25">
      <c r="A14" s="1"/>
      <c r="B14" s="9"/>
      <c r="C14" s="10"/>
      <c r="D14" s="10"/>
      <c r="E14" s="11"/>
      <c r="F14" s="11"/>
      <c r="G14" s="12"/>
      <c r="H14" s="12"/>
      <c r="I14" s="13">
        <f t="shared" si="0"/>
        <v>0</v>
      </c>
      <c r="J14" s="14">
        <f t="shared" si="1"/>
        <v>0</v>
      </c>
      <c r="K14" s="15">
        <f t="shared" si="2"/>
        <v>0</v>
      </c>
      <c r="L14" s="16">
        <f t="shared" si="3"/>
        <v>0</v>
      </c>
    </row>
    <row r="15" spans="1:12" x14ac:dyDescent="0.25">
      <c r="A15" s="1"/>
      <c r="B15" s="9"/>
      <c r="C15" s="10"/>
      <c r="D15" s="10"/>
      <c r="E15" s="11"/>
      <c r="F15" s="11"/>
      <c r="G15" s="12"/>
      <c r="H15" s="12"/>
      <c r="I15" s="13">
        <f t="shared" si="0"/>
        <v>0</v>
      </c>
      <c r="J15" s="14">
        <f t="shared" si="1"/>
        <v>0</v>
      </c>
      <c r="K15" s="15">
        <f t="shared" si="2"/>
        <v>0</v>
      </c>
      <c r="L15" s="16">
        <f t="shared" si="3"/>
        <v>0</v>
      </c>
    </row>
    <row r="16" spans="1:12" x14ac:dyDescent="0.25">
      <c r="A16" s="1"/>
      <c r="B16" s="9"/>
      <c r="C16" s="10"/>
      <c r="D16" s="10"/>
      <c r="E16" s="11"/>
      <c r="F16" s="11"/>
      <c r="G16" s="12"/>
      <c r="H16" s="12"/>
      <c r="I16" s="13">
        <f t="shared" si="0"/>
        <v>0</v>
      </c>
      <c r="J16" s="14">
        <f t="shared" si="1"/>
        <v>0</v>
      </c>
      <c r="K16" s="15">
        <f t="shared" si="2"/>
        <v>0</v>
      </c>
      <c r="L16" s="16">
        <f t="shared" si="3"/>
        <v>0</v>
      </c>
    </row>
    <row r="17" spans="1:12" x14ac:dyDescent="0.25">
      <c r="A17" s="1"/>
      <c r="B17" s="9"/>
      <c r="C17" s="10"/>
      <c r="D17" s="10"/>
      <c r="E17" s="11"/>
      <c r="F17" s="11"/>
      <c r="G17" s="12"/>
      <c r="H17" s="12"/>
      <c r="I17" s="13">
        <f t="shared" si="0"/>
        <v>0</v>
      </c>
      <c r="J17" s="14">
        <f t="shared" si="1"/>
        <v>0</v>
      </c>
      <c r="K17" s="15">
        <f t="shared" si="2"/>
        <v>0</v>
      </c>
      <c r="L17" s="16">
        <f t="shared" si="3"/>
        <v>0</v>
      </c>
    </row>
    <row r="18" spans="1:12" x14ac:dyDescent="0.25">
      <c r="A18" s="1"/>
      <c r="B18" s="9"/>
      <c r="C18" s="10"/>
      <c r="D18" s="10"/>
      <c r="E18" s="11"/>
      <c r="F18" s="11"/>
      <c r="G18" s="12"/>
      <c r="H18" s="12"/>
      <c r="I18" s="13">
        <f t="shared" si="0"/>
        <v>0</v>
      </c>
      <c r="J18" s="14">
        <f t="shared" si="1"/>
        <v>0</v>
      </c>
      <c r="K18" s="15">
        <f t="shared" si="2"/>
        <v>0</v>
      </c>
      <c r="L18" s="16">
        <f t="shared" si="3"/>
        <v>0</v>
      </c>
    </row>
    <row r="19" spans="1:12" x14ac:dyDescent="0.25">
      <c r="A19" s="1"/>
      <c r="B19" s="1"/>
      <c r="C19" s="10"/>
      <c r="D19" s="10"/>
      <c r="E19" s="11"/>
      <c r="F19" s="11"/>
      <c r="G19" s="12"/>
      <c r="H19" s="12"/>
      <c r="I19" s="13">
        <f t="shared" si="0"/>
        <v>0</v>
      </c>
      <c r="J19" s="14">
        <f t="shared" si="1"/>
        <v>0</v>
      </c>
      <c r="K19" s="15">
        <f t="shared" si="2"/>
        <v>0</v>
      </c>
      <c r="L19" s="16">
        <f t="shared" si="3"/>
        <v>0</v>
      </c>
    </row>
    <row r="20" spans="1:12" x14ac:dyDescent="0.25">
      <c r="A20" s="1"/>
      <c r="B20" s="1"/>
      <c r="C20" s="10"/>
      <c r="D20" s="10"/>
      <c r="E20" s="11"/>
      <c r="F20" s="11"/>
      <c r="G20" s="12"/>
      <c r="H20" s="12"/>
      <c r="I20" s="13">
        <f t="shared" si="0"/>
        <v>0</v>
      </c>
      <c r="J20" s="14">
        <f t="shared" si="1"/>
        <v>0</v>
      </c>
      <c r="K20" s="15">
        <f t="shared" si="2"/>
        <v>0</v>
      </c>
      <c r="L20" s="16">
        <f t="shared" si="3"/>
        <v>0</v>
      </c>
    </row>
    <row r="21" spans="1:12" x14ac:dyDescent="0.25">
      <c r="A21" s="1"/>
      <c r="B21" s="1"/>
      <c r="C21" s="10"/>
      <c r="D21" s="10"/>
      <c r="E21" s="11"/>
      <c r="F21" s="11"/>
      <c r="G21" s="12"/>
      <c r="H21" s="12"/>
      <c r="I21" s="13">
        <f t="shared" si="0"/>
        <v>0</v>
      </c>
      <c r="J21" s="14">
        <f t="shared" si="1"/>
        <v>0</v>
      </c>
      <c r="K21" s="15">
        <f t="shared" si="2"/>
        <v>0</v>
      </c>
      <c r="L21" s="16">
        <f t="shared" si="3"/>
        <v>0</v>
      </c>
    </row>
    <row r="22" spans="1:12" x14ac:dyDescent="0.25">
      <c r="A22" s="1"/>
      <c r="B22" s="1"/>
      <c r="C22" s="10"/>
      <c r="D22" s="10"/>
      <c r="E22" s="11"/>
      <c r="F22" s="11"/>
      <c r="G22" s="12"/>
      <c r="H22" s="12"/>
      <c r="I22" s="13">
        <f t="shared" si="0"/>
        <v>0</v>
      </c>
      <c r="J22" s="14">
        <f t="shared" si="1"/>
        <v>0</v>
      </c>
      <c r="K22" s="15">
        <f t="shared" si="2"/>
        <v>0</v>
      </c>
      <c r="L22" s="16">
        <f t="shared" si="3"/>
        <v>0</v>
      </c>
    </row>
    <row r="23" spans="1:12" x14ac:dyDescent="0.25">
      <c r="A23" s="19"/>
      <c r="B23" s="20"/>
      <c r="C23" s="20"/>
      <c r="D23" s="20"/>
      <c r="E23" s="20"/>
      <c r="F23" s="20"/>
      <c r="G23" s="21"/>
      <c r="H23" s="17" t="s">
        <v>13</v>
      </c>
      <c r="I23" s="17"/>
      <c r="J23" s="17"/>
      <c r="K23" s="17"/>
      <c r="L23" s="18">
        <f>SUM(L3:L22)</f>
        <v>0</v>
      </c>
    </row>
  </sheetData>
  <sortState ref="A2:H11">
    <sortCondition ref="A2:A11"/>
  </sortState>
  <mergeCells count="6">
    <mergeCell ref="A23:G23"/>
    <mergeCell ref="A1:B1"/>
    <mergeCell ref="K1:L1"/>
    <mergeCell ref="C1:D1"/>
    <mergeCell ref="E1:F1"/>
    <mergeCell ref="G1:H1"/>
  </mergeCells>
  <pageMargins left="0.7" right="0.7" top="0.75" bottom="0.75" header="0.3" footer="0.3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Z2"/>
  <sheetViews>
    <sheetView workbookViewId="0">
      <selection activeCell="GZ1" sqref="GZ1"/>
    </sheetView>
  </sheetViews>
  <sheetFormatPr defaultRowHeight="15" x14ac:dyDescent="0.25"/>
  <sheetData>
    <row r="1" spans="1:208" x14ac:dyDescent="0.25">
      <c r="A1" t="e">
        <f>IF(Sheet1!2:2,"AAAAAH/XMAA=",0)</f>
        <v>#VALUE!</v>
      </c>
      <c r="B1" t="e">
        <f>AND(Sheet1!A2,"AAAAAH/XMAE=")</f>
        <v>#VALUE!</v>
      </c>
      <c r="C1" t="e">
        <f>AND(Sheet1!B2,"AAAAAH/XMAI=")</f>
        <v>#VALUE!</v>
      </c>
      <c r="D1" t="e">
        <f>AND(Sheet1!C2,"AAAAAH/XMAM=")</f>
        <v>#VALUE!</v>
      </c>
      <c r="E1" t="e">
        <f>AND(Sheet1!D2,"AAAAAH/XMAQ=")</f>
        <v>#VALUE!</v>
      </c>
      <c r="F1" t="e">
        <f>AND(Sheet1!E2,"AAAAAH/XMAU=")</f>
        <v>#VALUE!</v>
      </c>
      <c r="G1" t="e">
        <f>AND(Sheet1!F2,"AAAAAH/XMAY=")</f>
        <v>#VALUE!</v>
      </c>
      <c r="H1" t="e">
        <f>AND(Sheet1!G2,"AAAAAH/XMAc=")</f>
        <v>#VALUE!</v>
      </c>
      <c r="I1" t="e">
        <f>AND(Sheet1!H2,"AAAAAH/XMAg=")</f>
        <v>#VALUE!</v>
      </c>
      <c r="J1" t="e">
        <f>AND(Sheet1!I2,"AAAAAH/XMAk=")</f>
        <v>#VALUE!</v>
      </c>
      <c r="K1" t="e">
        <f>AND(Sheet1!J2,"AAAAAH/XMAo=")</f>
        <v>#VALUE!</v>
      </c>
      <c r="L1" t="e">
        <f>AND(Sheet1!K2,"AAAAAH/XMAs=")</f>
        <v>#VALUE!</v>
      </c>
      <c r="M1" t="e">
        <f>IF(Sheet1!#REF!,"AAAAAH/XMAw=",0)</f>
        <v>#REF!</v>
      </c>
      <c r="N1" t="e">
        <f>AND(Sheet1!#REF!,"AAAAAH/XMA0=")</f>
        <v>#REF!</v>
      </c>
      <c r="O1" t="e">
        <f>AND(Sheet1!#REF!,"AAAAAH/XMA4=")</f>
        <v>#REF!</v>
      </c>
      <c r="P1" t="e">
        <f>AND(Sheet1!#REF!,"AAAAAH/XMA8=")</f>
        <v>#REF!</v>
      </c>
      <c r="Q1" t="e">
        <f>AND(Sheet1!#REF!,"AAAAAH/XMBA=")</f>
        <v>#REF!</v>
      </c>
      <c r="R1" t="e">
        <f>AND(Sheet1!#REF!,"AAAAAH/XMBE=")</f>
        <v>#REF!</v>
      </c>
      <c r="S1" t="e">
        <f>AND(Sheet1!#REF!,"AAAAAH/XMBI=")</f>
        <v>#REF!</v>
      </c>
      <c r="T1" t="e">
        <f>AND(Sheet1!#REF!,"AAAAAH/XMBM=")</f>
        <v>#REF!</v>
      </c>
      <c r="U1" t="e">
        <f>AND(Sheet1!#REF!,"AAAAAH/XMBQ=")</f>
        <v>#REF!</v>
      </c>
      <c r="V1" t="e">
        <f>AND(Sheet1!#REF!,"AAAAAH/XMBU=")</f>
        <v>#REF!</v>
      </c>
      <c r="W1" t="e">
        <f>AND(Sheet1!#REF!,"AAAAAH/XMBY=")</f>
        <v>#REF!</v>
      </c>
      <c r="X1" t="e">
        <f>AND(Sheet1!#REF!,"AAAAAH/XMBc=")</f>
        <v>#REF!</v>
      </c>
      <c r="Y1">
        <f>IF(Sheet1!3:3,"AAAAAH/XMBg=",0)</f>
        <v>0</v>
      </c>
      <c r="Z1" t="e">
        <f>AND(Sheet1!A3,"AAAAAH/XMBk=")</f>
        <v>#VALUE!</v>
      </c>
      <c r="AA1" t="e">
        <f>AND(Sheet1!B3,"AAAAAH/XMBo=")</f>
        <v>#VALUE!</v>
      </c>
      <c r="AB1" t="e">
        <f>AND(Sheet1!C3,"AAAAAH/XMBs=")</f>
        <v>#VALUE!</v>
      </c>
      <c r="AC1" t="e">
        <f>AND(Sheet1!D3,"AAAAAH/XMBw=")</f>
        <v>#VALUE!</v>
      </c>
      <c r="AD1" t="e">
        <f>AND(Sheet1!E3,"AAAAAH/XMB0=")</f>
        <v>#VALUE!</v>
      </c>
      <c r="AE1" t="e">
        <f>AND(Sheet1!F3,"AAAAAH/XMB4=")</f>
        <v>#VALUE!</v>
      </c>
      <c r="AF1" t="e">
        <f>AND(Sheet1!G3,"AAAAAH/XMB8=")</f>
        <v>#VALUE!</v>
      </c>
      <c r="AG1" t="e">
        <f>AND(Sheet1!H3,"AAAAAH/XMCA=")</f>
        <v>#VALUE!</v>
      </c>
      <c r="AH1" t="e">
        <f>AND(Sheet1!I3,"AAAAAH/XMCE=")</f>
        <v>#VALUE!</v>
      </c>
      <c r="AI1" t="e">
        <f>AND(Sheet1!J3,"AAAAAH/XMCI=")</f>
        <v>#VALUE!</v>
      </c>
      <c r="AJ1" t="e">
        <f>AND(Sheet1!K3,"AAAAAH/XMCM=")</f>
        <v>#VALUE!</v>
      </c>
      <c r="AK1">
        <f>IF(Sheet1!4:4,"AAAAAH/XMCQ=",0)</f>
        <v>0</v>
      </c>
      <c r="AL1" t="e">
        <f>AND(Sheet1!A4,"AAAAAH/XMCU=")</f>
        <v>#VALUE!</v>
      </c>
      <c r="AM1" t="e">
        <f>AND(Sheet1!B4,"AAAAAH/XMCY=")</f>
        <v>#VALUE!</v>
      </c>
      <c r="AN1" t="e">
        <f>AND(Sheet1!C4,"AAAAAH/XMCc=")</f>
        <v>#VALUE!</v>
      </c>
      <c r="AO1" t="e">
        <f>AND(Sheet1!D4,"AAAAAH/XMCg=")</f>
        <v>#VALUE!</v>
      </c>
      <c r="AP1" t="e">
        <f>AND(Sheet1!E4,"AAAAAH/XMCk=")</f>
        <v>#VALUE!</v>
      </c>
      <c r="AQ1" t="e">
        <f>AND(Sheet1!F4,"AAAAAH/XMCo=")</f>
        <v>#VALUE!</v>
      </c>
      <c r="AR1" t="e">
        <f>AND(Sheet1!G4,"AAAAAH/XMCs=")</f>
        <v>#VALUE!</v>
      </c>
      <c r="AS1" t="e">
        <f>AND(Sheet1!H4,"AAAAAH/XMCw=")</f>
        <v>#VALUE!</v>
      </c>
      <c r="AT1" t="e">
        <f>AND(Sheet1!I4,"AAAAAH/XMC0=")</f>
        <v>#VALUE!</v>
      </c>
      <c r="AU1" t="e">
        <f>AND(Sheet1!J4,"AAAAAH/XMC4=")</f>
        <v>#VALUE!</v>
      </c>
      <c r="AV1" t="e">
        <f>AND(Sheet1!K4,"AAAAAH/XMC8=")</f>
        <v>#VALUE!</v>
      </c>
      <c r="AW1" t="e">
        <f>IF(Sheet1!#REF!,"AAAAAH/XMDA=",0)</f>
        <v>#REF!</v>
      </c>
      <c r="AX1" t="e">
        <f>AND(Sheet1!#REF!,"AAAAAH/XMDE=")</f>
        <v>#REF!</v>
      </c>
      <c r="AY1" t="e">
        <f>AND(Sheet1!#REF!,"AAAAAH/XMDI=")</f>
        <v>#REF!</v>
      </c>
      <c r="AZ1" t="e">
        <f>AND(Sheet1!#REF!,"AAAAAH/XMDM=")</f>
        <v>#REF!</v>
      </c>
      <c r="BA1" t="e">
        <f>AND(Sheet1!#REF!,"AAAAAH/XMDQ=")</f>
        <v>#REF!</v>
      </c>
      <c r="BB1" t="e">
        <f>AND(Sheet1!#REF!,"AAAAAH/XMDU=")</f>
        <v>#REF!</v>
      </c>
      <c r="BC1" t="e">
        <f>AND(Sheet1!#REF!,"AAAAAH/XMDY=")</f>
        <v>#REF!</v>
      </c>
      <c r="BD1" t="e">
        <f>AND(Sheet1!#REF!,"AAAAAH/XMDc=")</f>
        <v>#REF!</v>
      </c>
      <c r="BE1" t="e">
        <f>AND(Sheet1!#REF!,"AAAAAH/XMDg=")</f>
        <v>#REF!</v>
      </c>
      <c r="BF1" t="e">
        <f>AND(Sheet1!#REF!,"AAAAAH/XMDk=")</f>
        <v>#REF!</v>
      </c>
      <c r="BG1" t="e">
        <f>AND(Sheet1!#REF!,"AAAAAH/XMDo=")</f>
        <v>#REF!</v>
      </c>
      <c r="BH1" t="e">
        <f>AND(Sheet1!#REF!,"AAAAAH/XMDs=")</f>
        <v>#REF!</v>
      </c>
      <c r="BI1">
        <f>IF(Sheet1!9:9,"AAAAAH/XMDw=",0)</f>
        <v>0</v>
      </c>
      <c r="BJ1" t="e">
        <f>AND(Sheet1!A9,"AAAAAH/XMD0=")</f>
        <v>#VALUE!</v>
      </c>
      <c r="BK1" t="e">
        <f>AND(Sheet1!B9,"AAAAAH/XMD4=")</f>
        <v>#VALUE!</v>
      </c>
      <c r="BL1" t="e">
        <f>AND(Sheet1!C9,"AAAAAH/XMD8=")</f>
        <v>#VALUE!</v>
      </c>
      <c r="BM1" t="e">
        <f>AND(Sheet1!D9,"AAAAAH/XMEA=")</f>
        <v>#VALUE!</v>
      </c>
      <c r="BN1" t="e">
        <f>AND(Sheet1!E9,"AAAAAH/XMEE=")</f>
        <v>#VALUE!</v>
      </c>
      <c r="BO1" t="e">
        <f>AND(Sheet1!F9,"AAAAAH/XMEI=")</f>
        <v>#VALUE!</v>
      </c>
      <c r="BP1" t="e">
        <f>AND(Sheet1!G9,"AAAAAH/XMEM=")</f>
        <v>#VALUE!</v>
      </c>
      <c r="BQ1" t="e">
        <f>AND(Sheet1!H9,"AAAAAH/XMEQ=")</f>
        <v>#VALUE!</v>
      </c>
      <c r="BR1" t="e">
        <f>AND(Sheet1!I9,"AAAAAH/XMEU=")</f>
        <v>#VALUE!</v>
      </c>
      <c r="BS1" t="e">
        <f>AND(Sheet1!J9,"AAAAAH/XMEY=")</f>
        <v>#VALUE!</v>
      </c>
      <c r="BT1" t="e">
        <f>AND(Sheet1!K9,"AAAAAH/XMEc=")</f>
        <v>#VALUE!</v>
      </c>
      <c r="BU1">
        <f>IF(Sheet1!10:10,"AAAAAH/XMEg=",0)</f>
        <v>0</v>
      </c>
      <c r="BV1" t="e">
        <f>AND(Sheet1!A10,"AAAAAH/XMEk=")</f>
        <v>#VALUE!</v>
      </c>
      <c r="BW1" t="e">
        <f>AND(Sheet1!B10,"AAAAAH/XMEo=")</f>
        <v>#VALUE!</v>
      </c>
      <c r="BX1" t="e">
        <f>AND(Sheet1!C10,"AAAAAH/XMEs=")</f>
        <v>#VALUE!</v>
      </c>
      <c r="BY1" t="e">
        <f>AND(Sheet1!D10,"AAAAAH/XMEw=")</f>
        <v>#VALUE!</v>
      </c>
      <c r="BZ1" t="e">
        <f>AND(Sheet1!E10,"AAAAAH/XME0=")</f>
        <v>#VALUE!</v>
      </c>
      <c r="CA1" t="e">
        <f>AND(Sheet1!F10,"AAAAAH/XME4=")</f>
        <v>#VALUE!</v>
      </c>
      <c r="CB1" t="e">
        <f>AND(Sheet1!G10,"AAAAAH/XME8=")</f>
        <v>#VALUE!</v>
      </c>
      <c r="CC1" t="e">
        <f>AND(Sheet1!H10,"AAAAAH/XMFA=")</f>
        <v>#VALUE!</v>
      </c>
      <c r="CD1" t="e">
        <f>AND(Sheet1!I10,"AAAAAH/XMFE=")</f>
        <v>#VALUE!</v>
      </c>
      <c r="CE1" t="e">
        <f>AND(Sheet1!J10,"AAAAAH/XMFI=")</f>
        <v>#VALUE!</v>
      </c>
      <c r="CF1" t="e">
        <f>AND(Sheet1!K10,"AAAAAH/XMFM=")</f>
        <v>#VALUE!</v>
      </c>
      <c r="CG1">
        <f>IF(Sheet1!11:11,"AAAAAH/XMFQ=",0)</f>
        <v>0</v>
      </c>
      <c r="CH1" t="e">
        <f>AND(Sheet1!A11,"AAAAAH/XMFU=")</f>
        <v>#VALUE!</v>
      </c>
      <c r="CI1" t="e">
        <f>AND(Sheet1!B11,"AAAAAH/XMFY=")</f>
        <v>#VALUE!</v>
      </c>
      <c r="CJ1" t="e">
        <f>AND(Sheet1!C11,"AAAAAH/XMFc=")</f>
        <v>#VALUE!</v>
      </c>
      <c r="CK1" t="e">
        <f>AND(Sheet1!D11,"AAAAAH/XMFg=")</f>
        <v>#VALUE!</v>
      </c>
      <c r="CL1" t="e">
        <f>AND(Sheet1!E11,"AAAAAH/XMFk=")</f>
        <v>#VALUE!</v>
      </c>
      <c r="CM1" t="e">
        <f>AND(Sheet1!F11,"AAAAAH/XMFo=")</f>
        <v>#VALUE!</v>
      </c>
      <c r="CN1" t="e">
        <f>AND(Sheet1!G11,"AAAAAH/XMFs=")</f>
        <v>#VALUE!</v>
      </c>
      <c r="CO1" t="e">
        <f>AND(Sheet1!H11,"AAAAAH/XMFw=")</f>
        <v>#VALUE!</v>
      </c>
      <c r="CP1" t="e">
        <f>AND(Sheet1!I11,"AAAAAH/XMF0=")</f>
        <v>#VALUE!</v>
      </c>
      <c r="CQ1" t="e">
        <f>AND(Sheet1!J11,"AAAAAH/XMF4=")</f>
        <v>#VALUE!</v>
      </c>
      <c r="CR1" t="e">
        <f>AND(Sheet1!K11,"AAAAAH/XMF8=")</f>
        <v>#VALUE!</v>
      </c>
      <c r="CS1" t="e">
        <f>IF(Sheet1!#REF!,"AAAAAH/XMGA=",0)</f>
        <v>#REF!</v>
      </c>
      <c r="CT1" t="e">
        <f>AND(Sheet1!#REF!,"AAAAAH/XMGE=")</f>
        <v>#REF!</v>
      </c>
      <c r="CU1" t="e">
        <f>AND(Sheet1!#REF!,"AAAAAH/XMGI=")</f>
        <v>#REF!</v>
      </c>
      <c r="CV1" t="e">
        <f>AND(Sheet1!#REF!,"AAAAAH/XMGM=")</f>
        <v>#REF!</v>
      </c>
      <c r="CW1" t="e">
        <f>AND(Sheet1!#REF!,"AAAAAH/XMGQ=")</f>
        <v>#REF!</v>
      </c>
      <c r="CX1" t="e">
        <f>AND(Sheet1!#REF!,"AAAAAH/XMGU=")</f>
        <v>#REF!</v>
      </c>
      <c r="CY1" t="e">
        <f>AND(Sheet1!#REF!,"AAAAAH/XMGY=")</f>
        <v>#REF!</v>
      </c>
      <c r="CZ1" t="e">
        <f>AND(Sheet1!#REF!,"AAAAAH/XMGc=")</f>
        <v>#REF!</v>
      </c>
      <c r="DA1" t="e">
        <f>AND(Sheet1!#REF!,"AAAAAH/XMGg=")</f>
        <v>#REF!</v>
      </c>
      <c r="DB1" t="e">
        <f>AND(Sheet1!#REF!,"AAAAAH/XMGk=")</f>
        <v>#REF!</v>
      </c>
      <c r="DC1" t="e">
        <f>AND(Sheet1!#REF!,"AAAAAH/XMGo=")</f>
        <v>#REF!</v>
      </c>
      <c r="DD1" t="e">
        <f>AND(Sheet1!#REF!,"AAAAAH/XMGs=")</f>
        <v>#REF!</v>
      </c>
      <c r="DE1" t="e">
        <f>IF(Sheet1!#REF!,"AAAAAH/XMGw=",0)</f>
        <v>#REF!</v>
      </c>
      <c r="DF1" t="e">
        <f>AND(Sheet1!#REF!,"AAAAAH/XMG0=")</f>
        <v>#REF!</v>
      </c>
      <c r="DG1" t="e">
        <f>AND(Sheet1!#REF!,"AAAAAH/XMG4=")</f>
        <v>#REF!</v>
      </c>
      <c r="DH1" t="e">
        <f>AND(Sheet1!#REF!,"AAAAAH/XMG8=")</f>
        <v>#REF!</v>
      </c>
      <c r="DI1" t="e">
        <f>AND(Sheet1!#REF!,"AAAAAH/XMHA=")</f>
        <v>#REF!</v>
      </c>
      <c r="DJ1" t="e">
        <f>AND(Sheet1!#REF!,"AAAAAH/XMHE=")</f>
        <v>#REF!</v>
      </c>
      <c r="DK1" t="e">
        <f>AND(Sheet1!#REF!,"AAAAAH/XMHI=")</f>
        <v>#REF!</v>
      </c>
      <c r="DL1" t="e">
        <f>AND(Sheet1!#REF!,"AAAAAH/XMHM=")</f>
        <v>#REF!</v>
      </c>
      <c r="DM1" t="e">
        <f>AND(Sheet1!#REF!,"AAAAAH/XMHQ=")</f>
        <v>#REF!</v>
      </c>
      <c r="DN1" t="e">
        <f>AND(Sheet1!#REF!,"AAAAAH/XMHU=")</f>
        <v>#REF!</v>
      </c>
      <c r="DO1" t="e">
        <f>AND(Sheet1!#REF!,"AAAAAH/XMHY=")</f>
        <v>#REF!</v>
      </c>
      <c r="DP1" t="e">
        <f>AND(Sheet1!#REF!,"AAAAAH/XMHc=")</f>
        <v>#REF!</v>
      </c>
      <c r="DQ1">
        <f>IF(Sheet1!14:14,"AAAAAH/XMHg=",0)</f>
        <v>0</v>
      </c>
      <c r="DR1" t="e">
        <f>AND(Sheet1!A14,"AAAAAH/XMHk=")</f>
        <v>#VALUE!</v>
      </c>
      <c r="DS1" t="e">
        <f>AND(Sheet1!B14,"AAAAAH/XMHo=")</f>
        <v>#VALUE!</v>
      </c>
      <c r="DT1" t="e">
        <f>AND(Sheet1!C14,"AAAAAH/XMHs=")</f>
        <v>#VALUE!</v>
      </c>
      <c r="DU1" t="e">
        <f>AND(Sheet1!D14,"AAAAAH/XMHw=")</f>
        <v>#VALUE!</v>
      </c>
      <c r="DV1" t="e">
        <f>AND(Sheet1!E14,"AAAAAH/XMH0=")</f>
        <v>#VALUE!</v>
      </c>
      <c r="DW1" t="e">
        <f>AND(Sheet1!F14,"AAAAAH/XMH4=")</f>
        <v>#VALUE!</v>
      </c>
      <c r="DX1" t="e">
        <f>AND(Sheet1!G14,"AAAAAH/XMH8=")</f>
        <v>#VALUE!</v>
      </c>
      <c r="DY1" t="e">
        <f>AND(Sheet1!H14,"AAAAAH/XMIA=")</f>
        <v>#VALUE!</v>
      </c>
      <c r="DZ1" t="e">
        <f>AND(Sheet1!I14,"AAAAAH/XMIE=")</f>
        <v>#VALUE!</v>
      </c>
      <c r="EA1" t="e">
        <f>AND(Sheet1!J14,"AAAAAH/XMII=")</f>
        <v>#VALUE!</v>
      </c>
      <c r="EB1" t="e">
        <f>AND(Sheet1!K14,"AAAAAH/XMIM=")</f>
        <v>#VALUE!</v>
      </c>
      <c r="EC1">
        <f>IF(Sheet1!15:15,"AAAAAH/XMIQ=",0)</f>
        <v>0</v>
      </c>
      <c r="ED1" t="e">
        <f>AND(Sheet1!A15,"AAAAAH/XMIU=")</f>
        <v>#VALUE!</v>
      </c>
      <c r="EE1" t="e">
        <f>AND(Sheet1!B15,"AAAAAH/XMIY=")</f>
        <v>#VALUE!</v>
      </c>
      <c r="EF1" t="e">
        <f>AND(Sheet1!C15,"AAAAAH/XMIc=")</f>
        <v>#VALUE!</v>
      </c>
      <c r="EG1" t="e">
        <f>AND(Sheet1!D15,"AAAAAH/XMIg=")</f>
        <v>#VALUE!</v>
      </c>
      <c r="EH1" t="e">
        <f>AND(Sheet1!E15,"AAAAAH/XMIk=")</f>
        <v>#VALUE!</v>
      </c>
      <c r="EI1" t="e">
        <f>AND(Sheet1!F15,"AAAAAH/XMIo=")</f>
        <v>#VALUE!</v>
      </c>
      <c r="EJ1" t="e">
        <f>AND(Sheet1!G15,"AAAAAH/XMIs=")</f>
        <v>#VALUE!</v>
      </c>
      <c r="EK1" t="e">
        <f>AND(Sheet1!H15,"AAAAAH/XMIw=")</f>
        <v>#VALUE!</v>
      </c>
      <c r="EL1" t="e">
        <f>AND(Sheet1!I15,"AAAAAH/XMI0=")</f>
        <v>#VALUE!</v>
      </c>
      <c r="EM1" t="e">
        <f>AND(Sheet1!J15,"AAAAAH/XMI4=")</f>
        <v>#VALUE!</v>
      </c>
      <c r="EN1" t="e">
        <f>AND(Sheet1!K15,"AAAAAH/XMI8=")</f>
        <v>#VALUE!</v>
      </c>
      <c r="EO1">
        <f>IF(Sheet1!16:16,"AAAAAH/XMJA=",0)</f>
        <v>0</v>
      </c>
      <c r="EP1" t="e">
        <f>AND(Sheet1!A16,"AAAAAH/XMJE=")</f>
        <v>#VALUE!</v>
      </c>
      <c r="EQ1" t="e">
        <f>AND(Sheet1!B16,"AAAAAH/XMJI=")</f>
        <v>#VALUE!</v>
      </c>
      <c r="ER1" t="e">
        <f>AND(Sheet1!C16,"AAAAAH/XMJM=")</f>
        <v>#VALUE!</v>
      </c>
      <c r="ES1" t="e">
        <f>AND(Sheet1!D16,"AAAAAH/XMJQ=")</f>
        <v>#VALUE!</v>
      </c>
      <c r="ET1" t="e">
        <f>AND(Sheet1!E16,"AAAAAH/XMJU=")</f>
        <v>#VALUE!</v>
      </c>
      <c r="EU1" t="e">
        <f>AND(Sheet1!F16,"AAAAAH/XMJY=")</f>
        <v>#VALUE!</v>
      </c>
      <c r="EV1" t="e">
        <f>AND(Sheet1!G16,"AAAAAH/XMJc=")</f>
        <v>#VALUE!</v>
      </c>
      <c r="EW1" t="e">
        <f>AND(Sheet1!H16,"AAAAAH/XMJg=")</f>
        <v>#VALUE!</v>
      </c>
      <c r="EX1" t="e">
        <f>AND(Sheet1!I16,"AAAAAH/XMJk=")</f>
        <v>#VALUE!</v>
      </c>
      <c r="EY1" t="e">
        <f>AND(Sheet1!J16,"AAAAAH/XMJo=")</f>
        <v>#VALUE!</v>
      </c>
      <c r="EZ1" t="e">
        <f>AND(Sheet1!K16,"AAAAAH/XMJs=")</f>
        <v>#VALUE!</v>
      </c>
      <c r="FA1">
        <f>IF(Sheet1!17:17,"AAAAAH/XMJw=",0)</f>
        <v>0</v>
      </c>
      <c r="FB1" t="e">
        <f>AND(Sheet1!A17,"AAAAAH/XMJ0=")</f>
        <v>#VALUE!</v>
      </c>
      <c r="FC1" t="e">
        <f>AND(Sheet1!B17,"AAAAAH/XMJ4=")</f>
        <v>#VALUE!</v>
      </c>
      <c r="FD1" t="e">
        <f>AND(Sheet1!C17,"AAAAAH/XMJ8=")</f>
        <v>#VALUE!</v>
      </c>
      <c r="FE1" t="e">
        <f>AND(Sheet1!D17,"AAAAAH/XMKA=")</f>
        <v>#VALUE!</v>
      </c>
      <c r="FF1" t="e">
        <f>AND(Sheet1!E17,"AAAAAH/XMKE=")</f>
        <v>#VALUE!</v>
      </c>
      <c r="FG1" t="e">
        <f>AND(Sheet1!F17,"AAAAAH/XMKI=")</f>
        <v>#VALUE!</v>
      </c>
      <c r="FH1" t="e">
        <f>AND(Sheet1!G17,"AAAAAH/XMKM=")</f>
        <v>#VALUE!</v>
      </c>
      <c r="FI1" t="e">
        <f>AND(Sheet1!H17,"AAAAAH/XMKQ=")</f>
        <v>#VALUE!</v>
      </c>
      <c r="FJ1" t="e">
        <f>AND(Sheet1!I17,"AAAAAH/XMKU=")</f>
        <v>#VALUE!</v>
      </c>
      <c r="FK1" t="e">
        <f>AND(Sheet1!J17,"AAAAAH/XMKY=")</f>
        <v>#VALUE!</v>
      </c>
      <c r="FL1" t="e">
        <f>AND(Sheet1!K17,"AAAAAH/XMKc=")</f>
        <v>#VALUE!</v>
      </c>
      <c r="FM1">
        <f>IF(Sheet1!18:18,"AAAAAH/XMKg=",0)</f>
        <v>0</v>
      </c>
      <c r="FN1" t="e">
        <f>AND(Sheet1!A18,"AAAAAH/XMKk=")</f>
        <v>#VALUE!</v>
      </c>
      <c r="FO1" t="e">
        <f>AND(Sheet1!B18,"AAAAAH/XMKo=")</f>
        <v>#VALUE!</v>
      </c>
      <c r="FP1" t="e">
        <f>AND(Sheet1!C18,"AAAAAH/XMKs=")</f>
        <v>#VALUE!</v>
      </c>
      <c r="FQ1" t="e">
        <f>AND(Sheet1!D18,"AAAAAH/XMKw=")</f>
        <v>#VALUE!</v>
      </c>
      <c r="FR1" t="e">
        <f>AND(Sheet1!E18,"AAAAAH/XMK0=")</f>
        <v>#VALUE!</v>
      </c>
      <c r="FS1" t="e">
        <f>AND(Sheet1!F18,"AAAAAH/XMK4=")</f>
        <v>#VALUE!</v>
      </c>
      <c r="FT1" t="e">
        <f>AND(Sheet1!G18,"AAAAAH/XMK8=")</f>
        <v>#VALUE!</v>
      </c>
      <c r="FU1" t="e">
        <f>AND(Sheet1!H18,"AAAAAH/XMLA=")</f>
        <v>#VALUE!</v>
      </c>
      <c r="FV1" t="e">
        <f>AND(Sheet1!I18,"AAAAAH/XMLE=")</f>
        <v>#VALUE!</v>
      </c>
      <c r="FW1" t="e">
        <f>AND(Sheet1!J18,"AAAAAH/XMLI=")</f>
        <v>#VALUE!</v>
      </c>
      <c r="FX1" t="e">
        <f>AND(Sheet1!K18,"AAAAAH/XMLM=")</f>
        <v>#VALUE!</v>
      </c>
      <c r="FY1">
        <f>IF(Sheet1!19:19,"AAAAAH/XMLQ=",0)</f>
        <v>0</v>
      </c>
      <c r="FZ1" t="e">
        <f>AND(Sheet1!A19,"AAAAAH/XMLU=")</f>
        <v>#VALUE!</v>
      </c>
      <c r="GA1" t="e">
        <f>AND(Sheet1!B19,"AAAAAH/XMLY=")</f>
        <v>#VALUE!</v>
      </c>
      <c r="GB1" t="e">
        <f>AND(Sheet1!C19,"AAAAAH/XMLc=")</f>
        <v>#VALUE!</v>
      </c>
      <c r="GC1" t="e">
        <f>AND(Sheet1!D19,"AAAAAH/XMLg=")</f>
        <v>#VALUE!</v>
      </c>
      <c r="GD1" t="e">
        <f>AND(Sheet1!E19,"AAAAAH/XMLk=")</f>
        <v>#VALUE!</v>
      </c>
      <c r="GE1" t="e">
        <f>AND(Sheet1!F19,"AAAAAH/XMLo=")</f>
        <v>#VALUE!</v>
      </c>
      <c r="GF1" t="e">
        <f>AND(Sheet1!G19,"AAAAAH/XMLs=")</f>
        <v>#VALUE!</v>
      </c>
      <c r="GG1" t="e">
        <f>AND(Sheet1!H19,"AAAAAH/XMLw=")</f>
        <v>#VALUE!</v>
      </c>
      <c r="GH1" t="e">
        <f>AND(Sheet1!I19,"AAAAAH/XML0=")</f>
        <v>#VALUE!</v>
      </c>
      <c r="GI1" t="e">
        <f>IF(Sheet1!A:A,"AAAAAH/XML4=",0)</f>
        <v>#VALUE!</v>
      </c>
      <c r="GJ1">
        <f>IF(Sheet1!B:B,"AAAAAH/XML8=",0)</f>
        <v>0</v>
      </c>
      <c r="GK1">
        <f>IF(Sheet1!C:C,"AAAAAH/XMMA=",0)</f>
        <v>0</v>
      </c>
      <c r="GL1">
        <f>IF(Sheet1!D:D,"AAAAAH/XMME=",0)</f>
        <v>0</v>
      </c>
      <c r="GM1" t="e">
        <f>IF(Sheet1!E:E,"AAAAAH/XMMI=",0)</f>
        <v>#VALUE!</v>
      </c>
      <c r="GN1">
        <f>IF(Sheet1!F:F,"AAAAAH/XMMM=",0)</f>
        <v>0</v>
      </c>
      <c r="GO1" t="str">
        <f>IF(Sheet1!G:G,"AAAAAH/XMMQ=",0)</f>
        <v>AAAAAH/XMMQ=</v>
      </c>
      <c r="GP1">
        <f>IF(Sheet1!H:H,"AAAAAH/XMMU=",0)</f>
        <v>0</v>
      </c>
      <c r="GQ1" t="e">
        <f>IF(Sheet1!I:I,"AAAAAH/XMMY=",0)</f>
        <v>#VALUE!</v>
      </c>
      <c r="GR1">
        <f>IF(Sheet1!J:J,"AAAAAH/XMMc=",0)</f>
        <v>0</v>
      </c>
      <c r="GS1" t="str">
        <f>IF(Sheet1!K:K,"AAAAAH/XMMg=",0)</f>
        <v>AAAAAH/XMMg=</v>
      </c>
      <c r="GT1">
        <f>IF(Sheet2!1:1,"AAAAAH/XMMk=",0)</f>
        <v>0</v>
      </c>
      <c r="GU1" t="e">
        <f>AND(Sheet2!A1,"AAAAAH/XMMo=")</f>
        <v>#VALUE!</v>
      </c>
      <c r="GV1">
        <f>IF(Sheet2!A:A,"AAAAAH/XMMs=",0)</f>
        <v>0</v>
      </c>
      <c r="GW1">
        <f>IF(Sheet3!1:1,"AAAAAH/XMMw=",0)</f>
        <v>0</v>
      </c>
      <c r="GX1" t="e">
        <f>AND(Sheet3!A1,"AAAAAH/XMM0=")</f>
        <v>#VALUE!</v>
      </c>
      <c r="GY1">
        <f>IF(Sheet3!A:A,"AAAAAH/XMM4=",0)</f>
        <v>0</v>
      </c>
      <c r="GZ1" t="s">
        <v>0</v>
      </c>
    </row>
    <row r="2" spans="1:208" x14ac:dyDescent="0.25">
      <c r="A2">
        <f>IF(Sheet1!5:5,"AAAAAHuvUgA=",0)</f>
        <v>0</v>
      </c>
      <c r="B2" t="e">
        <f>AND(Sheet1!A5,"AAAAAHuvUgE=")</f>
        <v>#VALUE!</v>
      </c>
      <c r="C2" t="e">
        <f>AND(Sheet1!B5,"AAAAAHuvUgI=")</f>
        <v>#VALUE!</v>
      </c>
      <c r="D2" t="e">
        <f>AND(Sheet1!C5,"AAAAAHuvUgM=")</f>
        <v>#VALUE!</v>
      </c>
      <c r="E2" t="e">
        <f>AND(Sheet1!D5,"AAAAAHuvUgQ=")</f>
        <v>#VALUE!</v>
      </c>
      <c r="F2" t="e">
        <f>AND(Sheet1!E5,"AAAAAHuvUgU=")</f>
        <v>#VALUE!</v>
      </c>
      <c r="G2" t="e">
        <f>AND(Sheet1!F5,"AAAAAHuvUgY=")</f>
        <v>#VALUE!</v>
      </c>
      <c r="H2" t="e">
        <f>AND(Sheet1!G5,"AAAAAHuvUgc=")</f>
        <v>#VALUE!</v>
      </c>
      <c r="I2" t="e">
        <f>AND(Sheet1!H5,"AAAAAHuvUgg=")</f>
        <v>#VALUE!</v>
      </c>
      <c r="J2" t="e">
        <f>AND(Sheet1!I5,"AAAAAHuvUgk=")</f>
        <v>#VALUE!</v>
      </c>
      <c r="K2" t="e">
        <f>AND(Sheet1!J5,"AAAAAHuvUgo=")</f>
        <v>#VALUE!</v>
      </c>
      <c r="L2" t="e">
        <f>AND(Sheet1!K5,"AAAAAHuvUgs=")</f>
        <v>#VALUE!</v>
      </c>
      <c r="M2">
        <f>IF(Sheet1!6:6,"AAAAAHuvUgw=",0)</f>
        <v>0</v>
      </c>
      <c r="N2" t="e">
        <f>AND(Sheet1!A6,"AAAAAHuvUg0=")</f>
        <v>#VALUE!</v>
      </c>
      <c r="O2" t="e">
        <f>AND(Sheet1!B6,"AAAAAHuvUg4=")</f>
        <v>#VALUE!</v>
      </c>
      <c r="P2" t="e">
        <f>AND(Sheet1!C6,"AAAAAHuvUg8=")</f>
        <v>#VALUE!</v>
      </c>
      <c r="Q2" t="e">
        <f>AND(Sheet1!D6,"AAAAAHuvUhA=")</f>
        <v>#VALUE!</v>
      </c>
      <c r="R2" t="e">
        <f>AND(Sheet1!E6,"AAAAAHuvUhE=")</f>
        <v>#VALUE!</v>
      </c>
      <c r="S2" t="e">
        <f>AND(Sheet1!F6,"AAAAAHuvUhI=")</f>
        <v>#VALUE!</v>
      </c>
      <c r="T2" t="e">
        <f>AND(Sheet1!G6,"AAAAAHuvUhM=")</f>
        <v>#VALUE!</v>
      </c>
      <c r="U2" t="e">
        <f>AND(Sheet1!H6,"AAAAAHuvUhQ=")</f>
        <v>#VALUE!</v>
      </c>
      <c r="V2" t="e">
        <f>AND(Sheet1!I6,"AAAAAHuvUhU=")</f>
        <v>#VALUE!</v>
      </c>
      <c r="W2" t="e">
        <f>AND(Sheet1!J6,"AAAAAHuvUhY=")</f>
        <v>#VALUE!</v>
      </c>
      <c r="X2" t="e">
        <f>AND(Sheet1!K6,"AAAAAHuvUhc=")</f>
        <v>#VALUE!</v>
      </c>
      <c r="Y2">
        <f>IF(Sheet1!7:7,"AAAAAHuvUhg=",0)</f>
        <v>0</v>
      </c>
      <c r="Z2" t="e">
        <f>AND(Sheet1!A7,"AAAAAHuvUhk=")</f>
        <v>#VALUE!</v>
      </c>
      <c r="AA2" t="e">
        <f>AND(Sheet1!B7,"AAAAAHuvUho=")</f>
        <v>#VALUE!</v>
      </c>
      <c r="AB2" t="e">
        <f>AND(Sheet1!C7,"AAAAAHuvUhs=")</f>
        <v>#VALUE!</v>
      </c>
      <c r="AC2" t="e">
        <f>AND(Sheet1!D7,"AAAAAHuvUhw=")</f>
        <v>#VALUE!</v>
      </c>
      <c r="AD2" t="e">
        <f>AND(Sheet1!E7,"AAAAAHuvUh0=")</f>
        <v>#VALUE!</v>
      </c>
      <c r="AE2" t="e">
        <f>AND(Sheet1!F7,"AAAAAHuvUh4=")</f>
        <v>#VALUE!</v>
      </c>
      <c r="AF2" t="e">
        <f>AND(Sheet1!G7,"AAAAAHuvUh8=")</f>
        <v>#VALUE!</v>
      </c>
      <c r="AG2" t="e">
        <f>AND(Sheet1!H7,"AAAAAHuvUiA=")</f>
        <v>#VALUE!</v>
      </c>
      <c r="AH2" t="e">
        <f>AND(Sheet1!I7,"AAAAAHuvUiE=")</f>
        <v>#VALUE!</v>
      </c>
      <c r="AI2" t="e">
        <f>AND(Sheet1!J7,"AAAAAHuvUiI=")</f>
        <v>#VALUE!</v>
      </c>
      <c r="AJ2" t="e">
        <f>AND(Sheet1!K7,"AAAAAHuvUiM=")</f>
        <v>#VALUE!</v>
      </c>
      <c r="AK2">
        <f>IF(Sheet1!8:8,"AAAAAHuvUiQ=",0)</f>
        <v>0</v>
      </c>
      <c r="AL2" t="e">
        <f>AND(Sheet1!A8,"AAAAAHuvUiU=")</f>
        <v>#VALUE!</v>
      </c>
      <c r="AM2" t="e">
        <f>AND(Sheet1!B8,"AAAAAHuvUiY=")</f>
        <v>#VALUE!</v>
      </c>
      <c r="AN2" t="e">
        <f>AND(Sheet1!C8,"AAAAAHuvUic=")</f>
        <v>#VALUE!</v>
      </c>
      <c r="AO2" t="e">
        <f>AND(Sheet1!D8,"AAAAAHuvUig=")</f>
        <v>#VALUE!</v>
      </c>
      <c r="AP2" t="e">
        <f>AND(Sheet1!E8,"AAAAAHuvUik=")</f>
        <v>#VALUE!</v>
      </c>
      <c r="AQ2" t="e">
        <f>AND(Sheet1!F8,"AAAAAHuvUio=")</f>
        <v>#VALUE!</v>
      </c>
      <c r="AR2" t="e">
        <f>AND(Sheet1!G8,"AAAAAHuvUis=")</f>
        <v>#VALUE!</v>
      </c>
      <c r="AS2" t="e">
        <f>AND(Sheet1!H8,"AAAAAHuvUiw=")</f>
        <v>#VALUE!</v>
      </c>
      <c r="AT2" t="e">
        <f>AND(Sheet1!I8,"AAAAAHuvUi0=")</f>
        <v>#VALUE!</v>
      </c>
      <c r="AU2" t="e">
        <f>AND(Sheet1!J8,"AAAAAHuvUi4=")</f>
        <v>#VALUE!</v>
      </c>
      <c r="AV2" t="e">
        <f>AND(Sheet1!K8,"AAAAAHuvUi8=")</f>
        <v>#VALUE!</v>
      </c>
      <c r="AW2">
        <f>IF(Sheet1!12:12,"AAAAAHuvUjA=",0)</f>
        <v>0</v>
      </c>
      <c r="AX2" t="e">
        <f>AND(Sheet1!A12,"AAAAAHuvUjE=")</f>
        <v>#VALUE!</v>
      </c>
      <c r="AY2" t="e">
        <f>AND(Sheet1!B12,"AAAAAHuvUjI=")</f>
        <v>#VALUE!</v>
      </c>
      <c r="AZ2" t="e">
        <f>AND(Sheet1!C12,"AAAAAHuvUjM=")</f>
        <v>#VALUE!</v>
      </c>
      <c r="BA2" t="e">
        <f>AND(Sheet1!D12,"AAAAAHuvUjQ=")</f>
        <v>#VALUE!</v>
      </c>
      <c r="BB2" t="e">
        <f>AND(Sheet1!E12,"AAAAAHuvUjU=")</f>
        <v>#VALUE!</v>
      </c>
      <c r="BC2" t="e">
        <f>AND(Sheet1!F12,"AAAAAHuvUjY=")</f>
        <v>#VALUE!</v>
      </c>
      <c r="BD2" t="e">
        <f>AND(Sheet1!G12,"AAAAAHuvUjc=")</f>
        <v>#VALUE!</v>
      </c>
      <c r="BE2" t="e">
        <f>AND(Sheet1!H12,"AAAAAHuvUjg=")</f>
        <v>#VALUE!</v>
      </c>
      <c r="BF2" t="e">
        <f>AND(Sheet1!I12,"AAAAAHuvUjk=")</f>
        <v>#VALUE!</v>
      </c>
      <c r="BG2" t="e">
        <f>AND(Sheet1!J12,"AAAAAHuvUjo=")</f>
        <v>#VALUE!</v>
      </c>
      <c r="BH2" t="e">
        <f>AND(Sheet1!K12,"AAAAAHuvUjs=")</f>
        <v>#VALUE!</v>
      </c>
      <c r="BI2">
        <f>IF(Sheet1!13:13,"AAAAAHuvUjw=",0)</f>
        <v>0</v>
      </c>
      <c r="BJ2" t="e">
        <f>AND(Sheet1!A13,"AAAAAHuvUj0=")</f>
        <v>#VALUE!</v>
      </c>
      <c r="BK2" t="e">
        <f>AND(Sheet1!B13,"AAAAAHuvUj4=")</f>
        <v>#VALUE!</v>
      </c>
      <c r="BL2" t="e">
        <f>AND(Sheet1!C13,"AAAAAHuvUj8=")</f>
        <v>#VALUE!</v>
      </c>
      <c r="BM2" t="e">
        <f>AND(Sheet1!D13,"AAAAAHuvUkA=")</f>
        <v>#VALUE!</v>
      </c>
      <c r="BN2" t="e">
        <f>AND(Sheet1!E13,"AAAAAHuvUkE=")</f>
        <v>#VALUE!</v>
      </c>
      <c r="BO2" t="e">
        <f>AND(Sheet1!F13,"AAAAAHuvUkI=")</f>
        <v>#VALUE!</v>
      </c>
      <c r="BP2" t="e">
        <f>AND(Sheet1!G13,"AAAAAHuvUkM=")</f>
        <v>#VALUE!</v>
      </c>
      <c r="BQ2" t="e">
        <f>AND(Sheet1!H13,"AAAAAHuvUkQ=")</f>
        <v>#VALUE!</v>
      </c>
      <c r="BR2" t="e">
        <f>AND(Sheet1!I13,"AAAAAHuvUkU=")</f>
        <v>#VALUE!</v>
      </c>
      <c r="BS2" t="e">
        <f>AND(Sheet1!J13,"AAAAAHuvUkY=")</f>
        <v>#VALUE!</v>
      </c>
      <c r="BT2" t="e">
        <f>AND(Sheet1!K13,"AAAAAHuvUkc=")</f>
        <v>#VALUE!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 Moawed</dc:creator>
  <cp:lastModifiedBy>Neal Moawed</cp:lastModifiedBy>
  <dcterms:created xsi:type="dcterms:W3CDTF">2013-01-16T18:58:18Z</dcterms:created>
  <dcterms:modified xsi:type="dcterms:W3CDTF">2013-05-14T17:53:17Z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1u4Z27oZ1hHdg78jJxfvrj0D93vbSMpb7icK10fSc0Kc</vt:lpwstr>
  </property>
  <property fmtid="{D5CDD505-2E9C-101B-9397-08002B2CF9AE}" pid="4" name="Google.Documents.RevisionId">
    <vt:lpwstr>16794874219838041524</vt:lpwstr>
  </property>
  <property fmtid="{D5CDD505-2E9C-101B-9397-08002B2CF9AE}" pid="5" name="Google.Documents.PreviousRevisionId">
    <vt:lpwstr>12086928341275154958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